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ll States" sheetId="1" r:id="rId4"/>
    <sheet name="Capital cities" sheetId="2" r:id="rId5"/>
    <sheet name="Sheet3" sheetId="3" r:id="rId6"/>
  </sheets>
</workbook>
</file>

<file path=xl/sharedStrings.xml><?xml version="1.0" encoding="utf-8"?>
<sst xmlns="http://schemas.openxmlformats.org/spreadsheetml/2006/main" uniqueCount="68">
  <si/>
  <si>
    <t xml:space="preserve">ABS Census Data - journey to work - single mode of travel  </t>
  </si>
  <si>
    <t xml:space="preserve">Mode of travel to work from place of residence on census night </t>
  </si>
  <si>
    <t>(1976 data estimated from data for all modes using ratios in 1981)</t>
  </si>
  <si>
    <t>Year</t>
  </si>
  <si>
    <t>01</t>
  </si>
  <si>
    <t>06</t>
  </si>
  <si>
    <t>HL-91</t>
  </si>
  <si>
    <t>HL-96</t>
  </si>
  <si>
    <t>CapC-HL91</t>
  </si>
  <si>
    <t>CapC-HL96</t>
  </si>
  <si>
    <t>One method only -76: (estimated from all methods)</t>
  </si>
  <si>
    <t>NSW</t>
  </si>
  <si>
    <t>Vic</t>
  </si>
  <si>
    <t>Qld</t>
  </si>
  <si>
    <t>SA</t>
  </si>
  <si>
    <t>WA</t>
  </si>
  <si>
    <t>Tas</t>
  </si>
  <si>
    <t>NT</t>
  </si>
  <si>
    <t>ACT</t>
  </si>
  <si>
    <t>All</t>
  </si>
  <si>
    <t>NSW+Vic+SA+Tas</t>
  </si>
  <si>
    <t xml:space="preserve">    Bicycle</t>
  </si>
  <si>
    <t xml:space="preserve">    Total - 1976</t>
  </si>
  <si>
    <t>%Bike</t>
  </si>
  <si>
    <t>One method only - 81:</t>
  </si>
  <si>
    <t>Oth</t>
  </si>
  <si>
    <t xml:space="preserve">    Total - 1981</t>
  </si>
  <si>
    <t>One method only: 86</t>
  </si>
  <si>
    <t xml:space="preserve">    Total - 1986</t>
  </si>
  <si>
    <t>One method only: 91</t>
  </si>
  <si>
    <t xml:space="preserve">    Total - 1991</t>
  </si>
  <si>
    <t>One method only: 96</t>
  </si>
  <si>
    <t xml:space="preserve">    Total - 1996</t>
  </si>
  <si>
    <t>One method only: 2001</t>
  </si>
  <si>
    <t xml:space="preserve">     Bicycle</t>
  </si>
  <si>
    <t xml:space="preserve">     Total 2001</t>
  </si>
  <si>
    <t>One method: 2006</t>
  </si>
  <si>
    <t>Bicycle</t>
  </si>
  <si>
    <t>Total one method</t>
  </si>
  <si>
    <t>All methods 1976:</t>
  </si>
  <si>
    <t>All xc WA</t>
  </si>
  <si>
    <t>1-mode</t>
  </si>
  <si>
    <t>1-mode-est</t>
  </si>
  <si>
    <t>%Bike-1-mode</t>
  </si>
  <si>
    <t>All methods 1981:</t>
  </si>
  <si>
    <t>81: Ratio 1:all modes</t>
  </si>
  <si>
    <t>Enforced laws</t>
  </si>
  <si>
    <t>76</t>
  </si>
  <si>
    <t>81</t>
  </si>
  <si>
    <t>86</t>
  </si>
  <si>
    <t>91</t>
  </si>
  <si>
    <t>96</t>
  </si>
  <si>
    <t>Number</t>
  </si>
  <si>
    <t>Total</t>
  </si>
  <si>
    <t>GAMUT data -cycling</t>
  </si>
  <si>
    <t>%</t>
  </si>
  <si>
    <t>Sydney</t>
  </si>
  <si>
    <t>Melb</t>
  </si>
  <si>
    <t>Adel</t>
  </si>
  <si>
    <t>Hob</t>
  </si>
  <si>
    <t>Perth</t>
  </si>
  <si>
    <t>Bris</t>
  </si>
  <si>
    <t>totals</t>
  </si>
  <si>
    <t>GT</t>
  </si>
  <si>
    <t>checks</t>
  </si>
  <si>
    <t>total</t>
  </si>
  <si>
    <t>Rest of state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</si>
</sst>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%"/>
  </numFmts>
  <fonts count="17">
    <font>
      <sz val="12"/>
      <color indexed="8"/>
      <name val="Verdana"/>
    </font>
    <font>
      <sz val="12"/>
      <color indexed="8"/>
      <name val="Helvetica"/>
    </font>
    <font>
      <sz val="10"/>
      <color indexed="8"/>
      <name val="Arial"/>
    </font>
    <font>
      <sz val="10"/>
      <color indexed="8"/>
      <name val="Helvetica"/>
    </font>
    <font>
      <sz val="11"/>
      <color indexed="8"/>
      <name val="Arial"/>
    </font>
    <font>
      <sz val="12"/>
      <color indexed="11"/>
      <name val="Arial"/>
    </font>
    <font>
      <sz val="12"/>
      <color indexed="12"/>
      <name val="Arial"/>
    </font>
    <font>
      <sz val="13"/>
      <color indexed="8"/>
      <name val="Arial"/>
    </font>
    <font>
      <sz val="9"/>
      <color indexed="8"/>
      <name val="Arial"/>
    </font>
    <font>
      <sz val="9"/>
      <color indexed="11"/>
      <name val="FrnkGothITC Bk BT"/>
    </font>
    <font>
      <sz val="9"/>
      <color indexed="11"/>
      <name val="Arial"/>
    </font>
    <font>
      <sz val="9"/>
      <color indexed="8"/>
      <name val="FrnkGothITC Bk BT"/>
    </font>
    <font>
      <i val="1"/>
      <sz val="9"/>
      <color indexed="8"/>
      <name val="Arial"/>
    </font>
    <font>
      <sz val="12"/>
      <color indexed="8"/>
      <name val="Arial"/>
    </font>
    <font>
      <sz val="13"/>
      <color indexed="12"/>
      <name val="Arial"/>
    </font>
    <font>
      <sz val="13"/>
      <color indexed="11"/>
      <name val="Arial"/>
    </font>
    <font>
      <sz val="10"/>
      <color indexed="1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</fills>
  <borders count="14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/>
      <right/>
      <top/>
      <bottom/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/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/>
      <diagonal/>
    </border>
    <border>
      <left/>
      <right/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0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8" borderId="1" applyNumberFormat="1" applyFont="1" applyFill="0" applyBorder="1" applyAlignment="1" applyProtection="0">
      <alignment horizontal="left" vertical="bottom"/>
    </xf>
    <xf numFmtId="0" fontId="8" borderId="1" applyNumberFormat="1" applyFont="1" applyFill="0" applyBorder="1" applyAlignment="1" applyProtection="0">
      <alignment horizontal="center" vertical="bottom"/>
    </xf>
    <xf numFmtId="10" fontId="8" borderId="1" applyNumberFormat="1" applyFont="1" applyFill="0" applyBorder="1" applyAlignment="1" applyProtection="0">
      <alignment horizontal="center" vertical="bottom"/>
    </xf>
    <xf numFmtId="0" fontId="8" borderId="2" applyNumberFormat="1" applyFont="1" applyFill="0" applyBorder="1" applyAlignment="1" applyProtection="0">
      <alignment horizontal="left" vertical="bottom"/>
    </xf>
    <xf numFmtId="0" fontId="9" fillId="2" borderId="3" applyNumberFormat="1" applyFont="1" applyFill="1" applyBorder="1" applyAlignment="1" applyProtection="0">
      <alignment horizontal="left" vertical="bottom"/>
    </xf>
    <xf numFmtId="0" fontId="8" borderId="4" applyNumberFormat="1" applyFont="1" applyFill="0" applyBorder="1" applyAlignment="1" applyProtection="0">
      <alignment horizontal="center" vertical="bottom"/>
    </xf>
    <xf numFmtId="0" fontId="10" borderId="1" applyNumberFormat="1" applyFont="1" applyFill="0" applyBorder="1" applyAlignment="1" applyProtection="0">
      <alignment horizontal="center" vertical="bottom"/>
    </xf>
    <xf numFmtId="0" fontId="10" borderId="1" applyNumberFormat="1" applyFont="1" applyFill="0" applyBorder="1" applyAlignment="1" applyProtection="0">
      <alignment horizontal="left" vertical="bottom"/>
    </xf>
    <xf numFmtId="0" fontId="11" fillId="2" borderId="3" applyNumberFormat="1" applyFont="1" applyFill="1" applyBorder="1" applyAlignment="1" applyProtection="0">
      <alignment horizontal="left" vertical="bottom"/>
    </xf>
    <xf numFmtId="3" fontId="8" borderId="1" applyNumberFormat="1" applyFont="1" applyFill="0" applyBorder="1" applyAlignment="1" applyProtection="0">
      <alignment horizontal="center" vertical="bottom"/>
    </xf>
    <xf numFmtId="3" fontId="8" borderId="2" applyNumberFormat="1" applyFont="1" applyFill="0" applyBorder="1" applyAlignment="1" applyProtection="0">
      <alignment horizontal="center" vertical="bottom"/>
    </xf>
    <xf numFmtId="0" fontId="8" borderId="2" applyNumberFormat="1" applyFont="1" applyFill="0" applyBorder="1" applyAlignment="1" applyProtection="0">
      <alignment horizontal="center" vertical="bottom"/>
    </xf>
    <xf numFmtId="0" fontId="8" borderId="5" applyNumberFormat="1" applyFont="1" applyFill="0" applyBorder="1" applyAlignment="1" applyProtection="0">
      <alignment horizontal="center" vertical="bottom"/>
    </xf>
    <xf numFmtId="10" fontId="8" fillId="3" borderId="3" applyNumberFormat="1" applyFont="1" applyFill="1" applyBorder="1" applyAlignment="1" applyProtection="0">
      <alignment horizontal="center" vertical="bottom"/>
    </xf>
    <xf numFmtId="1" fontId="11" fillId="2" borderId="3" applyNumberFormat="1" applyFont="1" applyFill="1" applyBorder="1" applyAlignment="1" applyProtection="0">
      <alignment horizontal="center" vertical="bottom"/>
    </xf>
    <xf numFmtId="0" fontId="10" borderId="6" applyNumberFormat="1" applyFont="1" applyFill="0" applyBorder="1" applyAlignment="1" applyProtection="0">
      <alignment horizontal="center" vertical="bottom"/>
    </xf>
    <xf numFmtId="0" fontId="10" borderId="7" applyNumberFormat="1" applyFont="1" applyFill="0" applyBorder="1" applyAlignment="1" applyProtection="0">
      <alignment horizontal="center" vertical="bottom"/>
    </xf>
    <xf numFmtId="0" fontId="10" borderId="7" applyNumberFormat="1" applyFont="1" applyFill="0" applyBorder="1" applyAlignment="1" applyProtection="0">
      <alignment horizontal="left" vertical="bottom"/>
    </xf>
    <xf numFmtId="0" fontId="8" borderId="7" applyNumberFormat="1" applyFont="1" applyFill="0" applyBorder="1" applyAlignment="1" applyProtection="0">
      <alignment horizontal="center" vertical="bottom"/>
    </xf>
    <xf numFmtId="3" fontId="11" fillId="2" borderId="3" applyNumberFormat="1" applyFont="1" applyFill="1" applyBorder="1" applyAlignment="1" applyProtection="0">
      <alignment horizontal="center" vertical="bottom"/>
    </xf>
    <xf numFmtId="3" fontId="8" borderId="4" applyNumberFormat="1" applyFont="1" applyFill="0" applyBorder="1" applyAlignment="1" applyProtection="0">
      <alignment horizontal="center" vertical="bottom"/>
    </xf>
    <xf numFmtId="3" fontId="8" borderId="8" applyNumberFormat="1" applyFont="1" applyFill="0" applyBorder="1" applyAlignment="1" applyProtection="0">
      <alignment horizontal="center" vertical="bottom"/>
    </xf>
    <xf numFmtId="0" fontId="10" borderId="9" applyNumberFormat="1" applyFont="1" applyFill="0" applyBorder="1" applyAlignment="1" applyProtection="0">
      <alignment horizontal="center" vertical="bottom"/>
    </xf>
    <xf numFmtId="0" fontId="10" borderId="10" applyNumberFormat="1" applyFont="1" applyFill="0" applyBorder="1" applyAlignment="1" applyProtection="0">
      <alignment horizontal="center" vertical="bottom"/>
    </xf>
    <xf numFmtId="0" fontId="8" borderId="7" applyNumberFormat="1" applyFont="1" applyFill="0" applyBorder="1" applyAlignment="1" applyProtection="0">
      <alignment horizontal="left" vertical="bottom"/>
    </xf>
    <xf numFmtId="1" fontId="8" borderId="1" applyNumberFormat="1" applyFont="1" applyFill="0" applyBorder="1" applyAlignment="1" applyProtection="0">
      <alignment horizontal="center" vertical="bottom"/>
    </xf>
    <xf numFmtId="1" fontId="8" borderId="2" applyNumberFormat="1" applyFont="1" applyFill="0" applyBorder="1" applyAlignment="1" applyProtection="0">
      <alignment horizontal="center" vertical="bottom"/>
    </xf>
    <xf numFmtId="1" fontId="8" borderId="7" applyNumberFormat="1" applyFont="1" applyFill="0" applyBorder="1" applyAlignment="1" applyProtection="0">
      <alignment horizontal="center" vertical="bottom"/>
    </xf>
    <xf numFmtId="0" fontId="12" borderId="2" applyNumberFormat="1" applyFont="1" applyFill="0" applyBorder="1" applyAlignment="1" applyProtection="0">
      <alignment horizontal="left" vertical="bottom"/>
    </xf>
    <xf numFmtId="1" fontId="12" borderId="2" applyNumberFormat="1" applyFont="1" applyFill="0" applyBorder="1" applyAlignment="1" applyProtection="0">
      <alignment horizontal="center" vertical="bottom"/>
    </xf>
    <xf numFmtId="3" fontId="12" borderId="2" applyNumberFormat="1" applyFont="1" applyFill="0" applyBorder="1" applyAlignment="1" applyProtection="0">
      <alignment horizontal="center" vertical="bottom"/>
    </xf>
    <xf numFmtId="0" fontId="10" borderId="8" applyNumberFormat="1" applyFont="1" applyFill="0" applyBorder="1" applyAlignment="1" applyProtection="0">
      <alignment horizontal="center" vertical="bottom"/>
    </xf>
    <xf numFmtId="1" fontId="11" fillId="2" borderId="3" applyNumberFormat="1" applyFont="1" applyFill="1" applyBorder="1" applyAlignment="1" applyProtection="0">
      <alignment horizontal="left" vertical="bottom"/>
    </xf>
    <xf numFmtId="0" fontId="8" borderId="8" applyNumberFormat="1" applyFont="1" applyFill="0" applyBorder="1" applyAlignment="1" applyProtection="0">
      <alignment horizontal="center" vertical="bottom"/>
    </xf>
    <xf numFmtId="0" fontId="8" borderId="11" applyNumberFormat="1" applyFont="1" applyFill="0" applyBorder="1" applyAlignment="1" applyProtection="0">
      <alignment horizontal="center" vertical="bottom"/>
    </xf>
    <xf numFmtId="3" fontId="8" borderId="12" applyNumberFormat="1" applyFont="1" applyFill="0" applyBorder="1" applyAlignment="1" applyProtection="0">
      <alignment horizontal="center" vertical="bottom"/>
    </xf>
    <xf numFmtId="3" fontId="8" fillId="3" borderId="3" applyNumberFormat="1" applyFont="1" applyFill="1" applyBorder="1" applyAlignment="1" applyProtection="0">
      <alignment horizontal="center" vertical="bottom"/>
    </xf>
    <xf numFmtId="0" fontId="8" borderId="9" applyNumberFormat="1" applyFont="1" applyFill="0" applyBorder="1" applyAlignment="1" applyProtection="0">
      <alignment horizontal="center" vertical="bottom"/>
    </xf>
    <xf numFmtId="0" fontId="8" borderId="10" applyNumberFormat="1" applyFont="1" applyFill="0" applyBorder="1" applyAlignment="1" applyProtection="0">
      <alignment horizontal="left" vertical="bottom"/>
    </xf>
    <xf numFmtId="0" fontId="2" applyNumberFormat="1" applyFont="1" applyFill="0" applyBorder="0" applyAlignment="1" applyProtection="0">
      <alignment vertical="bottom"/>
    </xf>
    <xf numFmtId="0" fontId="2" borderId="1" applyNumberFormat="0" applyFont="1" applyFill="0" applyBorder="1" applyAlignment="1" applyProtection="0">
      <alignment vertical="bottom"/>
    </xf>
    <xf numFmtId="0" fontId="2" borderId="2" applyNumberFormat="1" applyFont="1" applyFill="0" applyBorder="1" applyAlignment="1" applyProtection="0">
      <alignment vertical="bottom"/>
    </xf>
    <xf numFmtId="0" fontId="2" borderId="13" applyNumberFormat="1" applyFont="1" applyFill="0" applyBorder="1" applyAlignment="1" applyProtection="0">
      <alignment vertical="bottom"/>
    </xf>
    <xf numFmtId="0" fontId="2" fillId="2" borderId="3" applyNumberFormat="1" applyFont="1" applyFill="1" applyBorder="1" applyAlignment="1" applyProtection="0">
      <alignment horizontal="center" vertical="top" wrapText="1"/>
    </xf>
    <xf numFmtId="0" fontId="2" borderId="4" applyNumberFormat="1" applyFont="1" applyFill="0" applyBorder="1" applyAlignment="1" applyProtection="0">
      <alignment vertical="bottom"/>
    </xf>
    <xf numFmtId="0" fontId="2" borderId="1" applyNumberFormat="1" applyFont="1" applyFill="0" applyBorder="1" applyAlignment="1" applyProtection="0">
      <alignment vertical="bottom"/>
    </xf>
    <xf numFmtId="0" fontId="2" borderId="1" applyNumberFormat="1" applyFont="1" applyFill="0" applyBorder="1" applyAlignment="1" applyProtection="0">
      <alignment horizontal="center" vertical="bottom"/>
    </xf>
    <xf numFmtId="10" fontId="2" borderId="7" applyNumberFormat="1" applyFont="1" applyFill="0" applyBorder="1" applyAlignment="1" applyProtection="0">
      <alignment vertical="bottom"/>
    </xf>
    <xf numFmtId="10" fontId="2" borderId="1" applyNumberFormat="1" applyFont="1" applyFill="0" applyBorder="1" applyAlignment="1" applyProtection="0">
      <alignment vertical="bottom"/>
    </xf>
    <xf numFmtId="3" fontId="2" borderId="1" applyNumberFormat="1" applyFont="1" applyFill="0" applyBorder="1" applyAlignment="1" applyProtection="0">
      <alignment vertical="bottom"/>
    </xf>
    <xf numFmtId="10" fontId="2" borderId="2" applyNumberFormat="1" applyFont="1" applyFill="0" applyBorder="1" applyAlignment="1" applyProtection="0">
      <alignment vertical="bottom"/>
    </xf>
    <xf numFmtId="3" fontId="2" borderId="2" applyNumberFormat="1" applyFont="1" applyFill="0" applyBorder="1" applyAlignment="1" applyProtection="0">
      <alignment vertical="bottom"/>
    </xf>
    <xf numFmtId="3" fontId="2" borderId="13" applyNumberFormat="1" applyFont="1" applyFill="0" applyBorder="1" applyAlignment="1" applyProtection="0">
      <alignment vertical="bottom"/>
    </xf>
    <xf numFmtId="10" fontId="2" fillId="2" borderId="3" applyNumberFormat="1" applyFont="1" applyFill="1" applyBorder="1" applyAlignment="1" applyProtection="0">
      <alignment horizontal="center" vertical="top" wrapText="1"/>
    </xf>
    <xf numFmtId="3" fontId="2" borderId="4" applyNumberFormat="1" applyFont="1" applyFill="0" applyBorder="1" applyAlignment="1" applyProtection="0">
      <alignment vertical="bottom"/>
    </xf>
    <xf numFmtId="10" fontId="2" borderId="13" applyNumberFormat="1" applyFont="1" applyFill="0" applyBorder="1" applyAlignment="1" applyProtection="0">
      <alignment vertical="bottom"/>
    </xf>
    <xf numFmtId="3" fontId="2" fillId="2" borderId="3" applyNumberFormat="1" applyFont="1" applyFill="1" applyBorder="1" applyAlignment="1" applyProtection="0">
      <alignment horizontal="center" vertical="top" wrapText="1"/>
    </xf>
    <xf numFmtId="10" fontId="2" borderId="11" applyNumberFormat="1" applyFont="1" applyFill="0" applyBorder="1" applyAlignment="1" applyProtection="0">
      <alignment vertical="bottom"/>
    </xf>
    <xf numFmtId="10" fontId="2" borderId="4" applyNumberFormat="1" applyFont="1" applyFill="0" applyBorder="1" applyAlignment="1" applyProtection="0">
      <alignment vertical="bottom"/>
    </xf>
    <xf numFmtId="59" fontId="16" borderId="1" applyNumberFormat="1" applyFont="1" applyFill="0" applyBorder="1" applyAlignment="1" applyProtection="0">
      <alignment vertical="bottom"/>
    </xf>
    <xf numFmtId="59" fontId="16" borderId="10" applyNumberFormat="1" applyFont="1" applyFill="0" applyBorder="1" applyAlignment="1" applyProtection="0">
      <alignment vertical="bottom"/>
    </xf>
    <xf numFmtId="3" fontId="2" borderId="10" applyNumberFormat="1" applyFont="1" applyFill="0" applyBorder="1" applyAlignment="1" applyProtection="0">
      <alignment vertical="bottom"/>
    </xf>
    <xf numFmtId="10" fontId="16" borderId="1" applyNumberFormat="1" applyFont="1" applyFill="0" applyBorder="1" applyAlignment="1" applyProtection="0">
      <alignment vertical="bottom"/>
    </xf>
    <xf numFmtId="10" fontId="16" borderId="7" applyNumberFormat="1" applyFont="1" applyFill="0" applyBorder="1" applyAlignment="1" applyProtection="0">
      <alignment vertical="bottom"/>
    </xf>
    <xf numFmtId="0" fontId="2" borderId="7" applyNumberFormat="1" applyFont="1" applyFill="0" applyBorder="1" applyAlignment="1" applyProtection="0">
      <alignment vertical="bottom"/>
    </xf>
    <xf numFmtId="9" fontId="2" borderId="1" applyNumberFormat="1" applyFont="1" applyFill="0" applyBorder="1" applyAlignment="1" applyProtection="0">
      <alignment vertical="bottom"/>
    </xf>
    <xf numFmtId="1" fontId="2" borderId="1" applyNumberFormat="1" applyFont="1" applyFill="0" applyBorder="1" applyAlignment="1" applyProtection="0">
      <alignment vertical="bottom"/>
    </xf>
    <xf numFmtId="0" fontId="2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808080"/>
      <rgbColor rgb="ffdd0806"/>
      <rgbColor rgb="ff000090"/>
      <rgbColor rgb="ffaaaaaa"/>
      <rgbColor rgb="ffffff99"/>
      <rgbColor rgb="ff003366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091669"/>
          <c:y val="0.0460424"/>
          <c:w val="0.905388"/>
          <c:h val="0.793767"/>
        </c:manualLayout>
      </c:layout>
      <c:lineChart>
        <c:grouping val="standard"/>
        <c:varyColors val="0"/>
        <c:ser>
          <c:idx val="0"/>
          <c:order val="0"/>
          <c:tx>
            <c:v>Series1</c:v>
          </c:tx>
          <c:spPr>
            <a:solidFill>
              <a:srgbClr val="DD0806"/>
            </a:solidFill>
            <a:ln w="25400" cap="flat">
              <a:solidFill>
                <a:srgbClr val="DD0806"/>
              </a:solidFill>
              <a:prstDash val="solid"/>
              <a:bevel/>
            </a:ln>
            <a:effectLst/>
          </c:spPr>
          <c:marker>
            <c:symbol val="diamond"/>
            <c:size val="5"/>
            <c:spPr>
              <a:solidFill>
                <a:srgbClr val="DD0806"/>
              </a:solidFill>
              <a:ln w="25400" cap="flat">
                <a:solidFill>
                  <a:srgbClr val="DD0806"/>
                </a:solidFill>
                <a:prstDash val="solid"/>
                <a:bevel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Arial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Arial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76</c:v>
              </c:pt>
              <c:pt idx="1">
                <c:v>81</c:v>
              </c:pt>
              <c:pt idx="2">
                <c:v>86</c:v>
              </c:pt>
              <c:pt idx="3">
                <c:v>91</c:v>
              </c:pt>
              <c:pt idx="4">
                <c:v>96</c:v>
              </c:pt>
              <c:pt idx="5">
                <c:v>01</c:v>
              </c:pt>
              <c:pt idx="6">
                <c:v>06</c:v>
              </c:pt>
            </c:strLit>
          </c:cat>
          <c:val>
            <c:numRef>
              <c:f>'All States'!$I$5:$O$5</c:f>
              <c:numCache>
                <c:ptCount val="7"/>
                <c:pt idx="0">
                  <c:v>0.010445</c:v>
                </c:pt>
                <c:pt idx="1">
                  <c:v>0.014069</c:v>
                </c:pt>
                <c:pt idx="2">
                  <c:v>0.014684</c:v>
                </c:pt>
                <c:pt idx="3">
                  <c:v>0.012154</c:v>
                </c:pt>
                <c:pt idx="4">
                  <c:v>0.010115</c:v>
                </c:pt>
                <c:pt idx="5">
                  <c:v>0.009902</c:v>
                </c:pt>
                <c:pt idx="6">
                  <c:v>0.011166</c:v>
                </c:pt>
              </c:numCache>
            </c:numRef>
          </c:val>
          <c:smooth val="0"/>
        </c:ser>
        <c:ser>
          <c:idx val="1"/>
          <c:order val="1"/>
          <c:tx>
            <c:v>Series2</c:v>
          </c:tx>
          <c:spPr>
            <a:solidFill>
              <a:srgbClr val="000090"/>
            </a:solidFill>
            <a:ln w="25400" cap="flat">
              <a:solidFill>
                <a:srgbClr val="000090"/>
              </a:solidFill>
              <a:prstDash val="solid"/>
              <a:bevel/>
            </a:ln>
            <a:effectLst/>
          </c:spPr>
          <c:marker>
            <c:symbol val="triangle"/>
            <c:size val="4"/>
            <c:spPr>
              <a:solidFill>
                <a:srgbClr val="000090"/>
              </a:solidFill>
              <a:ln w="25400" cap="flat">
                <a:solidFill>
                  <a:srgbClr val="000090"/>
                </a:solidFill>
                <a:prstDash val="solid"/>
                <a:bevel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Arial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Arial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76</c:v>
              </c:pt>
              <c:pt idx="1">
                <c:v>81</c:v>
              </c:pt>
              <c:pt idx="2">
                <c:v>86</c:v>
              </c:pt>
              <c:pt idx="3">
                <c:v>91</c:v>
              </c:pt>
              <c:pt idx="4">
                <c:v>96</c:v>
              </c:pt>
              <c:pt idx="5">
                <c:v>01</c:v>
              </c:pt>
              <c:pt idx="6">
                <c:v>06</c:v>
              </c:pt>
            </c:strLit>
          </c:cat>
          <c:val>
            <c:numRef>
              <c:f>'All States'!$I$6:$O$6</c:f>
              <c:numCache>
                <c:ptCount val="7"/>
                <c:pt idx="0">
                  <c:v>0.013044</c:v>
                </c:pt>
                <c:pt idx="1">
                  <c:v>0.019370</c:v>
                </c:pt>
                <c:pt idx="2">
                  <c:v>0.021492</c:v>
                </c:pt>
                <c:pt idx="3">
                  <c:v>0.022756</c:v>
                </c:pt>
                <c:pt idx="4">
                  <c:v>0.016586</c:v>
                </c:pt>
                <c:pt idx="5">
                  <c:v>0.015777</c:v>
                </c:pt>
                <c:pt idx="6">
                  <c:v>0.014282</c:v>
                </c:pt>
              </c:numCache>
            </c:numRef>
          </c:val>
          <c:smooth val="0"/>
        </c:ser>
        <c:marker val="1"/>
        <c:axId val="0"/>
        <c:axId val="1"/>
      </c:lineChart>
      <c:catAx>
        <c:axId val="0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 lvl="0">
                  <a:defRPr b="0" i="0" strike="noStrike" sz="1100" u="none">
                    <a:solidFill>
                      <a:srgbClr val="000000"/>
                    </a:solidFill>
                    <a:effectLst/>
                    <a:latin typeface="Arial"/>
                  </a:defRPr>
                </a:pPr>
                <a:r>
                  <a:rPr b="0" i="0" strike="noStrike" sz="1100" u="none">
                    <a:solidFill>
                      <a:srgbClr val="000000"/>
                    </a:solidFill>
                    <a:effectLst/>
                    <a:latin typeface="Arial"/>
                  </a:rPr>
                  <a:t>Census data: percentage cycling to work (single-mode journeys) </a:t>
                </a:r>
              </a:p>
            </c:rich>
          </c:tx>
          <c:layout/>
          <c:overlay val="1"/>
        </c:title>
        <c:numFmt formatCode="General" sourceLinked="1"/>
        <c:majorTickMark val="out"/>
        <c:minorTickMark val="none"/>
        <c:tickLblPos val="low"/>
        <c:spPr>
          <a:ln w="12700" cap="flat">
            <a:solidFill>
              <a:srgbClr val="808080"/>
            </a:solidFill>
            <a:prstDash val="solid"/>
            <a:bevel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Arial"/>
              </a:defRPr>
            </a:pPr>
          </a:p>
        </c:txPr>
        <c:crossAx val="1"/>
        <c:crosses val="autoZero"/>
        <c:auto val="1"/>
        <c:lblAlgn val="ctr"/>
        <c:noMultiLvlLbl val="1"/>
      </c:catAx>
      <c:valAx>
        <c:axId val="1"/>
        <c:scaling>
          <c:orientation val="minMax"/>
          <c:min val="0.005"/>
        </c:scaling>
        <c:delete val="0"/>
        <c:axPos val="l"/>
        <c:majorGridlines>
          <c:spPr>
            <a:ln w="12700" cap="flat">
              <a:solidFill>
                <a:srgbClr val="000000"/>
              </a:solidFill>
              <a:prstDash val="solid"/>
              <a:bevel/>
            </a:ln>
          </c:spPr>
        </c:majorGridlines>
        <c:numFmt formatCode="0.0%" sourceLinked="0"/>
        <c:majorTickMark val="out"/>
        <c:minorTickMark val="none"/>
        <c:tickLblPos val="nextTo"/>
        <c:spPr>
          <a:ln w="12700" cap="flat">
            <a:solidFill>
              <a:srgbClr val="808080"/>
            </a:solidFill>
            <a:prstDash val="solid"/>
            <a:bevel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Arial"/>
              </a:defRPr>
            </a:pPr>
          </a:p>
        </c:txPr>
        <c:crossAx val="0"/>
        <c:crosses val="autoZero"/>
        <c:crossBetween val="between"/>
        <c:majorUnit val="0.00475"/>
        <c:minorUnit val="0.002375"/>
      </c:valAx>
      <c:spPr>
        <a:noFill/>
        <a:ln w="12700" cap="flat">
          <a:solidFill>
            <a:srgbClr val="808080"/>
          </a:solidFill>
          <a:prstDash val="solid"/>
          <a:bevel/>
        </a:ln>
        <a:effectLst/>
      </c:spPr>
    </c:plotArea>
    <c:plotVisOnly val="1"/>
    <c:dispBlanksAs val="gap"/>
  </c:chart>
  <c:spPr>
    <a:solidFill>
      <a:srgbClr val="FFFFFF"/>
    </a:solidFill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0916122"/>
          <c:y val="0.0490824"/>
          <c:w val="0.905447"/>
          <c:h val="0.859048"/>
        </c:manualLayout>
      </c:layout>
      <c:lineChart>
        <c:grouping val="standard"/>
        <c:varyColors val="0"/>
        <c:ser>
          <c:idx val="0"/>
          <c:order val="0"/>
          <c:tx>
            <c:v>Series2</c:v>
          </c:tx>
          <c:spPr>
            <a:solidFill>
              <a:srgbClr val="DD0806"/>
            </a:solidFill>
            <a:ln w="25400" cap="flat">
              <a:solidFill>
                <a:srgbClr val="DD0806"/>
              </a:solidFill>
              <a:prstDash val="solid"/>
              <a:bevel/>
            </a:ln>
            <a:effectLst/>
          </c:spPr>
          <c:marker>
            <c:symbol val="square"/>
            <c:size val="3"/>
            <c:spPr>
              <a:solidFill>
                <a:srgbClr val="DD0806"/>
              </a:solidFill>
              <a:ln w="25400" cap="flat">
                <a:solidFill>
                  <a:srgbClr val="DD0806"/>
                </a:solidFill>
                <a:prstDash val="solid"/>
                <a:bevel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Arial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Arial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76</c:v>
              </c:pt>
              <c:pt idx="1">
                <c:v>81</c:v>
              </c:pt>
              <c:pt idx="2">
                <c:v>86</c:v>
              </c:pt>
              <c:pt idx="3">
                <c:v>91</c:v>
              </c:pt>
              <c:pt idx="4">
                <c:v>96</c:v>
              </c:pt>
              <c:pt idx="5">
                <c:v>01</c:v>
              </c:pt>
              <c:pt idx="6">
                <c:v>06</c:v>
              </c:pt>
            </c:strLit>
          </c:cat>
          <c:val>
            <c:numRef>
              <c:f>'Capital cities'!$B$4:$H$4</c:f>
              <c:numCache>
                <c:ptCount val="7"/>
                <c:pt idx="0">
                  <c:v>0.008475</c:v>
                </c:pt>
                <c:pt idx="1">
                  <c:v>0.010721</c:v>
                </c:pt>
                <c:pt idx="2">
                  <c:v>0.010617</c:v>
                </c:pt>
                <c:pt idx="3">
                  <c:v>0.009869</c:v>
                </c:pt>
                <c:pt idx="4">
                  <c:v>0.007868</c:v>
                </c:pt>
                <c:pt idx="5">
                  <c:v>0.008324</c:v>
                </c:pt>
                <c:pt idx="6">
                  <c:v>0.010533</c:v>
                </c:pt>
              </c:numCache>
            </c:numRef>
          </c:val>
          <c:smooth val="0"/>
        </c:ser>
        <c:ser>
          <c:idx val="1"/>
          <c:order val="1"/>
          <c:tx>
            <c:v>Series3</c:v>
          </c:tx>
          <c:spPr>
            <a:solidFill>
              <a:srgbClr val="003366"/>
            </a:solidFill>
            <a:ln w="25400" cap="flat">
              <a:solidFill>
                <a:srgbClr val="000090"/>
              </a:solidFill>
              <a:prstDash val="solid"/>
              <a:bevel/>
            </a:ln>
            <a:effectLst/>
          </c:spPr>
          <c:marker>
            <c:symbol val="triangle"/>
            <c:size val="3"/>
            <c:spPr>
              <a:solidFill>
                <a:srgbClr val="003366"/>
              </a:solidFill>
              <a:ln w="25400" cap="flat">
                <a:solidFill>
                  <a:srgbClr val="003366"/>
                </a:solidFill>
                <a:prstDash val="solid"/>
                <a:bevel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Arial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Arial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76</c:v>
              </c:pt>
              <c:pt idx="1">
                <c:v>81</c:v>
              </c:pt>
              <c:pt idx="2">
                <c:v>86</c:v>
              </c:pt>
              <c:pt idx="3">
                <c:v>91</c:v>
              </c:pt>
              <c:pt idx="4">
                <c:v>96</c:v>
              </c:pt>
              <c:pt idx="5">
                <c:v>01</c:v>
              </c:pt>
              <c:pt idx="6">
                <c:v>06</c:v>
              </c:pt>
            </c:strLit>
          </c:cat>
          <c:val>
            <c:numRef>
              <c:f>'Capital cities'!$B$5:$H$5</c:f>
              <c:numCache>
                <c:ptCount val="7"/>
                <c:pt idx="0">
                  <c:v>0.008279</c:v>
                </c:pt>
                <c:pt idx="1">
                  <c:v>0.012476</c:v>
                </c:pt>
                <c:pt idx="2">
                  <c:v>0.014042</c:v>
                </c:pt>
                <c:pt idx="3">
                  <c:v>0.015663</c:v>
                </c:pt>
                <c:pt idx="4">
                  <c:v>0.011658</c:v>
                </c:pt>
                <c:pt idx="5">
                  <c:v>0.012398</c:v>
                </c:pt>
                <c:pt idx="6">
                  <c:v>0.012714</c:v>
                </c:pt>
              </c:numCache>
            </c:numRef>
          </c:val>
          <c:smooth val="0"/>
        </c:ser>
        <c:marker val="1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Arial"/>
              </a:defRPr>
            </a:pPr>
          </a:p>
        </c:txPr>
        <c:crossAx val="1"/>
        <c:crosses val="autoZero"/>
        <c:auto val="1"/>
        <c:lblAlgn val="ctr"/>
        <c:noMultiLvlLbl val="1"/>
      </c:catAx>
      <c:valAx>
        <c:axId val="1"/>
        <c:scaling>
          <c:orientation val="minMax"/>
          <c:min val="0.004"/>
        </c:scaling>
        <c:delete val="0"/>
        <c:axPos val="l"/>
        <c:majorGridlines>
          <c:spPr>
            <a:ln w="12700" cap="flat">
              <a:solidFill>
                <a:srgbClr val="000000"/>
              </a:solidFill>
              <a:custDash>
                <a:ds d="300000" sp="300000"/>
              </a:custDash>
              <a:bevel/>
            </a:ln>
          </c:spPr>
        </c:majorGridlines>
        <c:numFmt formatCode="0.0%" sourceLinked="0"/>
        <c:majorTickMark val="out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Arial"/>
              </a:defRPr>
            </a:pPr>
          </a:p>
        </c:txPr>
        <c:crossAx val="0"/>
        <c:crosses val="autoZero"/>
        <c:crossBetween val="between"/>
        <c:majorUnit val="0.003"/>
        <c:minorUnit val="0.0015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</c:chart>
  <c:spPr>
    <a:solidFill>
      <a:srgbClr val="FFFFFF"/>
    </a:solidFill>
    <a:ln w="3175" cap="flat">
      <a:solidFill>
        <a:srgbClr val="000000"/>
      </a:solidFill>
      <a:prstDash val="solid"/>
      <a:bevel/>
    </a:ln>
    <a:effectLst/>
  </c:sp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0</xdr:colOff>
      <xdr:row>1</xdr:row>
      <xdr:rowOff>37317</xdr:rowOff>
    </xdr:from>
    <xdr:to>
      <xdr:col>6</xdr:col>
      <xdr:colOff>593847</xdr:colOff>
      <xdr:row>14</xdr:row>
      <xdr:rowOff>174540</xdr:rowOff>
    </xdr:to>
    <xdr:graphicFrame>
      <xdr:nvGraphicFramePr>
        <xdr:cNvPr id="2" name="Chart 2"/>
        <xdr:cNvGraphicFramePr/>
      </xdr:nvGraphicFramePr>
      <xdr:xfrm>
        <a:off x="-50612" y="253217"/>
        <a:ext cx="5178549" cy="294392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3</xdr:col>
      <xdr:colOff>117856</xdr:colOff>
      <xdr:row>11</xdr:row>
      <xdr:rowOff>33101</xdr:rowOff>
    </xdr:from>
    <xdr:to>
      <xdr:col>6</xdr:col>
      <xdr:colOff>452897</xdr:colOff>
      <xdr:row>13</xdr:row>
      <xdr:rowOff>117717</xdr:rowOff>
    </xdr:to>
    <xdr:sp>
      <xdr:nvSpPr>
        <xdr:cNvPr id="3" name="Shape 3"/>
        <xdr:cNvSpPr/>
      </xdr:nvSpPr>
      <xdr:spPr>
        <a:xfrm>
          <a:off x="2683256" y="2408001"/>
          <a:ext cx="2354342" cy="51641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t">
          <a:noAutofit/>
        </a:bodyPr>
        <a:lstStyle/>
        <a:p>
          <a:pPr lvl="0" marL="0" marR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b="0" baseline="0" cap="none" i="0" spc="0" strike="noStrike" sz="1200" u="none">
              <a:ln>
                <a:noFill/>
              </a:ln>
              <a:solidFill>
                <a:srgbClr val="DD0806"/>
              </a:solidFill>
              <a:uFillTx/>
              <a:latin typeface="Arial"/>
              <a:ea typeface="Arial"/>
              <a:cs typeface="Arial"/>
              <a:sym typeface="Arial"/>
            </a:rPr>
            <a:t>Vic, NSW, SA, Tas (helmet law enforced in 1991)</a:t>
          </a:r>
        </a:p>
      </xdr:txBody>
    </xdr:sp>
    <xdr:clientData/>
  </xdr:twoCellAnchor>
  <xdr:twoCellAnchor>
    <xdr:from>
      <xdr:col>4</xdr:col>
      <xdr:colOff>77644</xdr:colOff>
      <xdr:row>1</xdr:row>
      <xdr:rowOff>163165</xdr:rowOff>
    </xdr:from>
    <xdr:to>
      <xdr:col>6</xdr:col>
      <xdr:colOff>579475</xdr:colOff>
      <xdr:row>5</xdr:row>
      <xdr:rowOff>53601</xdr:rowOff>
    </xdr:to>
    <xdr:sp>
      <xdr:nvSpPr>
        <xdr:cNvPr id="4" name="Shape 4"/>
        <xdr:cNvSpPr/>
      </xdr:nvSpPr>
      <xdr:spPr>
        <a:xfrm>
          <a:off x="3316144" y="379065"/>
          <a:ext cx="1848032" cy="75403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t">
          <a:noAutofit/>
        </a:bodyPr>
        <a:lstStyle/>
        <a:p>
          <a:pPr lvl="0" marL="0" marR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b="0" baseline="0" cap="none" i="0" spc="0" strike="noStrike" sz="1200" u="none">
              <a:ln>
                <a:noFill/>
              </a:ln>
              <a:solidFill>
                <a:srgbClr val="000090"/>
              </a:solidFill>
              <a:uFillTx/>
              <a:latin typeface="Arial"/>
              <a:ea typeface="Arial"/>
              <a:cs typeface="Arial"/>
              <a:sym typeface="Arial"/>
            </a:rPr>
            <a:t>Qld, WA, ACT </a:t>
          </a:r>
          <a:endParaRPr b="0" baseline="0" cap="none" i="0" spc="0" strike="noStrike" sz="1200" u="none">
            <a:ln>
              <a:noFill/>
            </a:ln>
            <a:solidFill>
              <a:srgbClr val="00009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lvl="0" marL="0" marR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b="0" baseline="0" cap="none" i="0" spc="0" strike="noStrike" sz="1200" u="none">
              <a:ln>
                <a:noFill/>
              </a:ln>
              <a:solidFill>
                <a:srgbClr val="000090"/>
              </a:solidFill>
              <a:uFillTx/>
              <a:latin typeface="Arial"/>
              <a:ea typeface="Arial"/>
              <a:cs typeface="Arial"/>
              <a:sym typeface="Arial"/>
            </a:rPr>
            <a:t>(no enforced helmet law in 1991)</a:t>
          </a:r>
        </a:p>
      </xdr:txBody>
    </xdr:sp>
    <xdr:clientData/>
  </xdr:twoCellAnchor>
  <xdr:twoCellAnchor>
    <xdr:from>
      <xdr:col>3</xdr:col>
      <xdr:colOff>88977</xdr:colOff>
      <xdr:row>2</xdr:row>
      <xdr:rowOff>77052</xdr:rowOff>
    </xdr:from>
    <xdr:to>
      <xdr:col>4</xdr:col>
      <xdr:colOff>81424</xdr:colOff>
      <xdr:row>13</xdr:row>
      <xdr:rowOff>70520</xdr:rowOff>
    </xdr:to>
    <xdr:grpSp>
      <xdr:nvGrpSpPr>
        <xdr:cNvPr id="7" name="Group 7"/>
        <xdr:cNvGrpSpPr/>
      </xdr:nvGrpSpPr>
      <xdr:grpSpPr>
        <a:xfrm>
          <a:off x="2654377" y="508852"/>
          <a:ext cx="665548" cy="2368369"/>
          <a:chOff x="0" y="0"/>
          <a:chExt cx="665546" cy="2368367"/>
        </a:xfrm>
      </xdr:grpSpPr>
      <xdr:sp>
        <xdr:nvSpPr>
          <xdr:cNvPr id="5" name="Shape 5"/>
          <xdr:cNvSpPr/>
        </xdr:nvSpPr>
        <xdr:spPr>
          <a:xfrm flipV="1">
            <a:off x="665546" y="0"/>
            <a:ext cx="1" cy="1193885"/>
          </a:xfrm>
          <a:prstGeom prst="line">
            <a:avLst/>
          </a:prstGeom>
          <a:noFill/>
          <a:ln w="15875" cap="flat">
            <a:solidFill>
              <a:srgbClr val="000080"/>
            </a:solidFill>
            <a:prstDash val="solid"/>
            <a:round/>
          </a:ln>
          <a:effectLst/>
        </xdr:spPr>
        <xdr:txBody>
          <a:bodyPr/>
          <a:lstStyle/>
          <a:p>
            <a:pPr lvl="0"/>
          </a:p>
        </xdr:txBody>
      </xdr:sp>
      <xdr:sp>
        <xdr:nvSpPr>
          <xdr:cNvPr id="6" name="Shape 6"/>
          <xdr:cNvSpPr/>
        </xdr:nvSpPr>
        <xdr:spPr>
          <a:xfrm flipV="1">
            <a:off x="-1" y="935706"/>
            <a:ext cx="2" cy="1432662"/>
          </a:xfrm>
          <a:prstGeom prst="line">
            <a:avLst/>
          </a:prstGeom>
          <a:noFill/>
          <a:ln w="15875" cap="flat">
            <a:solidFill>
              <a:srgbClr val="FF0000"/>
            </a:solidFill>
            <a:prstDash val="solid"/>
            <a:round/>
          </a:ln>
          <a:effectLst/>
        </xdr:spPr>
        <xdr:txBody>
          <a:bodyPr/>
          <a:lstStyle/>
          <a:p>
            <a:pPr lvl="0"/>
          </a:p>
        </xdr:txBody>
      </xdr:sp>
    </xdr:grp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8</xdr:col>
      <xdr:colOff>38648</xdr:colOff>
      <xdr:row>0</xdr:row>
      <xdr:rowOff>70288</xdr:rowOff>
    </xdr:from>
    <xdr:to>
      <xdr:col>15</xdr:col>
      <xdr:colOff>508706</xdr:colOff>
      <xdr:row>14</xdr:row>
      <xdr:rowOff>12001</xdr:rowOff>
    </xdr:to>
    <xdr:graphicFrame>
      <xdr:nvGraphicFramePr>
        <xdr:cNvPr id="9" name="Chart 9"/>
        <xdr:cNvGraphicFramePr/>
      </xdr:nvGraphicFramePr>
      <xdr:xfrm>
        <a:off x="5423448" y="70288"/>
        <a:ext cx="5181759" cy="2761586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8</xdr:col>
      <xdr:colOff>86713</xdr:colOff>
      <xdr:row>14</xdr:row>
      <xdr:rowOff>68040</xdr:rowOff>
    </xdr:from>
    <xdr:to>
      <xdr:col>15</xdr:col>
      <xdr:colOff>610090</xdr:colOff>
      <xdr:row>15</xdr:row>
      <xdr:rowOff>132602</xdr:rowOff>
    </xdr:to>
    <xdr:sp>
      <xdr:nvSpPr>
        <xdr:cNvPr id="10" name="Shape 10"/>
        <xdr:cNvSpPr/>
      </xdr:nvSpPr>
      <xdr:spPr>
        <a:xfrm>
          <a:off x="5471513" y="2887911"/>
          <a:ext cx="5235078" cy="26360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27432" tIns="27432" rIns="27432" bIns="27432" numCol="1" anchor="ctr">
          <a:noAutofit/>
        </a:bodyPr>
        <a:lstStyle/>
        <a:p>
          <a:pPr lvl="0" marL="0" marR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Percent cycling to work by year in Australian Capital Cities</a:t>
          </a:r>
        </a:p>
      </xdr:txBody>
    </xdr:sp>
    <xdr:clientData/>
  </xdr:twoCellAnchor>
  <xdr:twoCellAnchor>
    <xdr:from>
      <xdr:col>10</xdr:col>
      <xdr:colOff>644719</xdr:colOff>
      <xdr:row>0</xdr:row>
      <xdr:rowOff>0</xdr:rowOff>
    </xdr:from>
    <xdr:to>
      <xdr:col>15</xdr:col>
      <xdr:colOff>320860</xdr:colOff>
      <xdr:row>2</xdr:row>
      <xdr:rowOff>169801</xdr:rowOff>
    </xdr:to>
    <xdr:sp>
      <xdr:nvSpPr>
        <xdr:cNvPr id="11" name="Shape 11"/>
        <xdr:cNvSpPr/>
      </xdr:nvSpPr>
      <xdr:spPr>
        <a:xfrm>
          <a:off x="7375719" y="-1"/>
          <a:ext cx="3041642" cy="57204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27432" tIns="27432" rIns="27432" bIns="27432" numCol="1" anchor="ctr">
          <a:noAutofit/>
        </a:bodyPr>
        <a:lstStyle/>
        <a:p>
          <a:pPr lvl="0" marL="0" marR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b="0" baseline="0" cap="none" i="0" spc="0" strike="noStrike" sz="1300" u="none">
              <a:ln>
                <a:noFill/>
              </a:ln>
              <a:solidFill>
                <a:srgbClr val="000090"/>
              </a:solidFill>
              <a:uFillTx/>
              <a:latin typeface="Arial"/>
              <a:ea typeface="Arial"/>
              <a:cs typeface="Arial"/>
              <a:sym typeface="Arial"/>
            </a:rPr>
            <a:t>Brisbane, Perth, ACT </a:t>
          </a:r>
          <a:endParaRPr b="0" baseline="0" cap="none" i="0" spc="0" strike="noStrike" sz="1300" u="none">
            <a:ln>
              <a:noFill/>
            </a:ln>
            <a:solidFill>
              <a:srgbClr val="00009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lvl="0" marL="0" marR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b="0" baseline="0" cap="none" i="0" spc="0" strike="noStrike" sz="1300" u="none">
              <a:ln>
                <a:noFill/>
              </a:ln>
              <a:solidFill>
                <a:srgbClr val="000090"/>
              </a:solidFill>
              <a:uFillTx/>
              <a:latin typeface="Arial"/>
              <a:ea typeface="Arial"/>
              <a:cs typeface="Arial"/>
              <a:sym typeface="Arial"/>
            </a:rPr>
            <a:t>(no enforced helmet law in 1991</a:t>
          </a:r>
          <a:r>
            <a:rPr b="0" baseline="0" cap="none" i="0" spc="0" strike="noStrike" sz="1300" u="none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)</a:t>
          </a:r>
        </a:p>
      </xdr:txBody>
    </xdr:sp>
    <xdr:clientData/>
  </xdr:twoCellAnchor>
  <xdr:twoCellAnchor>
    <xdr:from>
      <xdr:col>11</xdr:col>
      <xdr:colOff>637764</xdr:colOff>
      <xdr:row>9</xdr:row>
      <xdr:rowOff>154946</xdr:rowOff>
    </xdr:from>
    <xdr:to>
      <xdr:col>15</xdr:col>
      <xdr:colOff>614016</xdr:colOff>
      <xdr:row>13</xdr:row>
      <xdr:rowOff>81445</xdr:rowOff>
    </xdr:to>
    <xdr:sp>
      <xdr:nvSpPr>
        <xdr:cNvPr id="12" name="Shape 12"/>
        <xdr:cNvSpPr/>
      </xdr:nvSpPr>
      <xdr:spPr>
        <a:xfrm>
          <a:off x="8041864" y="1979591"/>
          <a:ext cx="2668653" cy="72268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27432" tIns="27432" rIns="27432" bIns="27432" numCol="1" anchor="ctr">
          <a:noAutofit/>
        </a:bodyPr>
        <a:lstStyle/>
        <a:p>
          <a:pPr lvl="0" marL="0" marR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b="0" baseline="0" cap="none" i="0" spc="0" strike="noStrike" sz="1300" u="none">
              <a:ln>
                <a:noFill/>
              </a:ln>
              <a:solidFill>
                <a:srgbClr val="DD0806"/>
              </a:solidFill>
              <a:uFillTx/>
              <a:latin typeface="Arial"/>
              <a:ea typeface="Arial"/>
              <a:cs typeface="Arial"/>
              <a:sym typeface="Arial"/>
            </a:rPr>
            <a:t>Melbourne, Sydney, Adelaide, Hobart (law enforced in 1991)</a:t>
          </a:r>
        </a:p>
      </xdr:txBody>
    </xdr:sp>
    <xdr:clientData/>
  </xdr:twoCellAnchor>
  <xdr:twoCellAnchor>
    <xdr:from>
      <xdr:col>12</xdr:col>
      <xdr:colOff>519528</xdr:colOff>
      <xdr:row>2</xdr:row>
      <xdr:rowOff>65558</xdr:rowOff>
    </xdr:from>
    <xdr:to>
      <xdr:col>12</xdr:col>
      <xdr:colOff>519528</xdr:colOff>
      <xdr:row>7</xdr:row>
      <xdr:rowOff>70151</xdr:rowOff>
    </xdr:to>
    <xdr:sp>
      <xdr:nvSpPr>
        <xdr:cNvPr id="13" name="Shape 13"/>
        <xdr:cNvSpPr/>
      </xdr:nvSpPr>
      <xdr:spPr>
        <a:xfrm flipV="1">
          <a:off x="8596728" y="467804"/>
          <a:ext cx="1" cy="1020594"/>
        </a:xfrm>
        <a:prstGeom prst="line">
          <a:avLst/>
        </a:prstGeom>
        <a:noFill/>
        <a:ln w="15875" cap="flat">
          <a:solidFill>
            <a:srgbClr val="000080"/>
          </a:solidFill>
          <a:prstDash val="solid"/>
          <a:round/>
        </a:ln>
        <a:effectLst/>
      </xdr:spPr>
      <xdr:txBody>
        <a:bodyPr/>
        <a:lstStyle/>
        <a:p>
          <a:pPr lvl="0"/>
        </a:p>
      </xdr:txBody>
    </xdr:sp>
    <xdr:clientData/>
  </xdr:twoCellAnchor>
  <xdr:twoCellAnchor>
    <xdr:from>
      <xdr:col>11</xdr:col>
      <xdr:colOff>540879</xdr:colOff>
      <xdr:row>5</xdr:row>
      <xdr:rowOff>156885</xdr:rowOff>
    </xdr:from>
    <xdr:to>
      <xdr:col>11</xdr:col>
      <xdr:colOff>540879</xdr:colOff>
      <xdr:row>12</xdr:row>
      <xdr:rowOff>186227</xdr:rowOff>
    </xdr:to>
    <xdr:sp>
      <xdr:nvSpPr>
        <xdr:cNvPr id="14" name="Shape 14"/>
        <xdr:cNvSpPr/>
      </xdr:nvSpPr>
      <xdr:spPr>
        <a:xfrm flipV="1">
          <a:off x="7944979" y="1168730"/>
          <a:ext cx="1" cy="1439279"/>
        </a:xfrm>
        <a:prstGeom prst="line">
          <a:avLst/>
        </a:prstGeom>
        <a:noFill/>
        <a:ln w="15875" cap="flat">
          <a:solidFill>
            <a:srgbClr val="FF0000"/>
          </a:solidFill>
          <a:prstDash val="solid"/>
          <a:round/>
        </a:ln>
        <a:effectLst/>
      </xdr:spPr>
      <xdr:txBody>
        <a:bodyPr/>
        <a:lstStyle/>
        <a:p>
          <a:pPr lvl="0"/>
        </a:p>
      </xdr:txBody>
    </xdr:sp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Q72"/>
  <sheetViews>
    <sheetView workbookViewId="0" showGridLines="0" defaultGridColor="1"/>
  </sheetViews>
  <sheetFormatPr defaultColWidth="6.625" defaultRowHeight="12.85" customHeight="1" outlineLevelRow="0" outlineLevelCol="0"/>
  <cols>
    <col min="1" max="1" width="10.125" style="1" customWidth="1"/>
    <col min="2" max="2" width="6.625" style="1" customWidth="1"/>
    <col min="3" max="3" width="8.5" style="1" customWidth="1"/>
    <col min="4" max="4" width="6.625" style="1" customWidth="1"/>
    <col min="5" max="5" width="6.625" style="1" customWidth="1"/>
    <col min="6" max="6" width="6.625" style="1" customWidth="1"/>
    <col min="7" max="7" width="8" style="1" customWidth="1"/>
    <col min="8" max="8" width="6.625" style="1" customWidth="1"/>
    <col min="9" max="9" width="6.625" style="1" customWidth="1"/>
    <col min="10" max="10" width="6.125" style="1" customWidth="1"/>
    <col min="11" max="11" width="4.375" style="1" customWidth="1"/>
    <col min="12" max="12" width="6.625" style="1" customWidth="1"/>
    <col min="13" max="13" width="6.125" style="1" customWidth="1"/>
    <col min="14" max="14" width="6.375" style="1" customWidth="1"/>
    <col min="15" max="15" width="6.375" style="1" customWidth="1"/>
    <col min="16" max="16" width="5.875" style="1" customWidth="1"/>
    <col min="17" max="17" width="5.875" style="1" customWidth="1"/>
    <col min="18" max="256" width="6.625" style="1" customWidth="1"/>
  </cols>
  <sheetData>
    <row r="1" ht="17" customHeight="1">
      <c r="A1" s="2"/>
      <c r="B1" s="3"/>
      <c r="C1" t="s" s="3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17" customHeight="1">
      <c r="A2" s="2"/>
      <c r="B2" s="3"/>
      <c r="C2" s="3"/>
      <c r="D2" s="3"/>
      <c r="E2" s="3"/>
      <c r="F2" s="3"/>
      <c r="G2" s="3"/>
      <c r="H2" t="s" s="3">
        <v>2</v>
      </c>
      <c r="I2" s="3"/>
      <c r="J2" s="3"/>
      <c r="K2" s="3"/>
      <c r="L2" s="3"/>
      <c r="M2" s="3"/>
      <c r="N2" s="3"/>
      <c r="O2" s="3"/>
      <c r="P2" s="3"/>
      <c r="Q2" s="3"/>
    </row>
    <row r="3" ht="17" customHeight="1">
      <c r="A3" s="2"/>
      <c r="B3" s="3"/>
      <c r="C3" s="3"/>
      <c r="D3" s="3"/>
      <c r="E3" s="3"/>
      <c r="F3" s="3"/>
      <c r="G3" s="3"/>
      <c r="H3" t="s" s="3">
        <v>3</v>
      </c>
      <c r="I3" s="3"/>
      <c r="J3" s="3"/>
      <c r="K3" s="3"/>
      <c r="L3" s="3"/>
      <c r="M3" s="3"/>
      <c r="N3" s="3"/>
      <c r="O3" s="3"/>
      <c r="P3" s="3"/>
      <c r="Q3" s="4"/>
    </row>
    <row r="4" ht="17" customHeight="1">
      <c r="A4" s="2"/>
      <c r="B4" s="3"/>
      <c r="C4" s="3"/>
      <c r="D4" s="3"/>
      <c r="E4" s="3"/>
      <c r="F4" s="3"/>
      <c r="G4" s="3"/>
      <c r="H4" t="s" s="3">
        <v>4</v>
      </c>
      <c r="I4" s="3">
        <v>76</v>
      </c>
      <c r="J4" s="3">
        <v>81</v>
      </c>
      <c r="K4" s="3">
        <v>86</v>
      </c>
      <c r="L4" s="3">
        <v>91</v>
      </c>
      <c r="M4" s="3">
        <v>96</v>
      </c>
      <c r="N4" t="s" s="3">
        <v>5</v>
      </c>
      <c r="O4" t="s" s="3">
        <v>6</v>
      </c>
      <c r="P4" s="3"/>
      <c r="Q4" s="3"/>
    </row>
    <row r="5" ht="17" customHeight="1">
      <c r="A5" s="2"/>
      <c r="B5" s="3"/>
      <c r="C5" s="3"/>
      <c r="D5" s="3"/>
      <c r="E5" s="3"/>
      <c r="F5" s="3"/>
      <c r="G5" s="3"/>
      <c r="H5" t="s" s="3">
        <v>7</v>
      </c>
      <c r="I5" s="4">
        <f>M24</f>
        <v>0.01044478705791599</v>
      </c>
      <c r="J5" s="4">
        <f>M28</f>
        <v>0.01406935513943132</v>
      </c>
      <c r="K5" s="4">
        <f>M32</f>
        <v>0.01468379039543535</v>
      </c>
      <c r="L5" s="4">
        <f>M36</f>
        <v>0.01215419599174732</v>
      </c>
      <c r="M5" s="4">
        <f>M40</f>
        <v>0.01011451938146152</v>
      </c>
      <c r="N5" s="4">
        <f>M44</f>
        <v>0.009901881275822283</v>
      </c>
      <c r="O5" s="4">
        <f>M48</f>
        <v>0.01116638965215558</v>
      </c>
      <c r="P5" s="3"/>
      <c r="Q5" s="3"/>
    </row>
    <row r="6" ht="17" customHeight="1">
      <c r="A6" s="2"/>
      <c r="B6" s="3"/>
      <c r="C6" s="3"/>
      <c r="D6" s="3"/>
      <c r="E6" s="3"/>
      <c r="F6" s="3"/>
      <c r="G6" s="3"/>
      <c r="H6" t="s" s="3">
        <v>8</v>
      </c>
      <c r="I6" s="4">
        <f>N24</f>
        <v>0.01304400273175827</v>
      </c>
      <c r="J6" s="4">
        <f>N28</f>
        <v>0.01937042884299385</v>
      </c>
      <c r="K6" s="4">
        <f>N32</f>
        <v>0.0214919263133955</v>
      </c>
      <c r="L6" s="4">
        <f>N36</f>
        <v>0.02275589962826271</v>
      </c>
      <c r="M6" s="4">
        <f>N40</f>
        <v>0.01658560298001218</v>
      </c>
      <c r="N6" s="4">
        <f>N44</f>
        <v>0.01577669539900392</v>
      </c>
      <c r="O6" s="4">
        <f>N48</f>
        <v>0.01428192869524893</v>
      </c>
      <c r="P6" s="3"/>
      <c r="Q6" s="3"/>
    </row>
    <row r="7" ht="17" customHeight="1">
      <c r="A7" s="2"/>
      <c r="B7" s="3"/>
      <c r="C7" s="3"/>
      <c r="D7" s="3"/>
      <c r="E7" s="3"/>
      <c r="F7" s="3"/>
      <c r="G7" s="3"/>
      <c r="H7" t="s" s="3">
        <v>9</v>
      </c>
      <c r="I7" s="4">
        <f>'Capital cities'!B4</f>
        <v>0.008475314905726693</v>
      </c>
      <c r="J7" s="4">
        <f>'Capital cities'!C4</f>
        <v>0.0107212677501556</v>
      </c>
      <c r="K7" s="4">
        <f>'Capital cities'!D4</f>
        <v>0.01061747195501778</v>
      </c>
      <c r="L7" s="4">
        <f>'Capital cities'!E4</f>
        <v>0.009868889149851828</v>
      </c>
      <c r="M7" s="4">
        <f>'Capital cities'!F4</f>
        <v>0.007867517314101919</v>
      </c>
      <c r="N7" s="4">
        <f>'Capital cities'!G4</f>
        <v>0.008323882010850546</v>
      </c>
      <c r="O7" s="4">
        <f>'Capital cities'!H4</f>
        <v>0.01053264438494097</v>
      </c>
      <c r="P7" s="3"/>
      <c r="Q7" s="3"/>
    </row>
    <row r="8" ht="17" customHeight="1">
      <c r="A8" s="2"/>
      <c r="B8" s="3"/>
      <c r="C8" s="3"/>
      <c r="D8" s="3"/>
      <c r="E8" s="3"/>
      <c r="F8" s="3"/>
      <c r="G8" s="3"/>
      <c r="H8" t="s" s="3">
        <v>10</v>
      </c>
      <c r="I8" s="4">
        <f>'Capital cities'!B5</f>
        <v>0.008279144862828495</v>
      </c>
      <c r="J8" s="4">
        <f>'Capital cities'!C5</f>
        <v>0.01247588916796945</v>
      </c>
      <c r="K8" s="4">
        <f>'Capital cities'!D5</f>
        <v>0.01404237056865882</v>
      </c>
      <c r="L8" s="4">
        <f>'Capital cities'!E5</f>
        <v>0.01566322720652851</v>
      </c>
      <c r="M8" s="4">
        <f>'Capital cities'!F5</f>
        <v>0.01165797718868163</v>
      </c>
      <c r="N8" s="4">
        <f>'Capital cities'!G5</f>
        <v>0.01239767711739591</v>
      </c>
      <c r="O8" s="4">
        <f>'Capital cities'!H5</f>
        <v>0.01271398214927758</v>
      </c>
      <c r="P8" s="3"/>
      <c r="Q8" s="3"/>
    </row>
    <row r="9" ht="17" customHeight="1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ht="17" customHeight="1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ht="17" customHeight="1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ht="17" customHeight="1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ht="17" customHeight="1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ht="17" customHeight="1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ht="17" customHeight="1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ht="17" customHeight="1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ht="17" customHeight="1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ht="17" customHeight="1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ht="17" customHeight="1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ht="17" customHeight="1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ht="17" customHeight="1">
      <c r="A21" t="s" s="6">
        <v>11</v>
      </c>
      <c r="B21" s="7"/>
      <c r="C21" t="s" s="8">
        <v>12</v>
      </c>
      <c r="D21" t="s" s="8">
        <v>13</v>
      </c>
      <c r="E21" t="s" s="8">
        <v>14</v>
      </c>
      <c r="F21" t="s" s="8">
        <v>15</v>
      </c>
      <c r="G21" t="s" s="8">
        <v>16</v>
      </c>
      <c r="H21" t="s" s="8">
        <v>17</v>
      </c>
      <c r="I21" t="s" s="8">
        <v>18</v>
      </c>
      <c r="J21" t="s" s="8">
        <v>19</v>
      </c>
      <c r="K21" s="3"/>
      <c r="L21" t="s" s="8">
        <v>20</v>
      </c>
      <c r="M21" t="s" s="9">
        <v>21</v>
      </c>
      <c r="N21" s="3"/>
      <c r="O21" s="3"/>
      <c r="P21" s="3"/>
      <c r="Q21" s="3"/>
    </row>
    <row r="22" ht="17" customHeight="1">
      <c r="A22" t="s" s="10">
        <v>22</v>
      </c>
      <c r="B22" s="7"/>
      <c r="C22" s="11">
        <f>C58</f>
        <v>9361.208280828083</v>
      </c>
      <c r="D22" s="11">
        <f>D58</f>
        <v>17569.730939401121</v>
      </c>
      <c r="E22" s="11">
        <f>E58</f>
        <v>10484.849583537482</v>
      </c>
      <c r="F22" s="11">
        <f>F58</f>
        <v>9581.342163355408</v>
      </c>
      <c r="G22" s="11">
        <f>G58</f>
        <v>4054.504464939248</v>
      </c>
      <c r="H22" s="11">
        <f>H58</f>
        <v>728.2935278030993</v>
      </c>
      <c r="I22" s="11">
        <f>I58</f>
        <v>723.3164407778432</v>
      </c>
      <c r="J22" s="11">
        <f>J58</f>
        <v>746.8736208625877</v>
      </c>
      <c r="K22" s="3"/>
      <c r="L22" s="11">
        <f>SUM(C22:J22)</f>
        <v>53250.119021504877</v>
      </c>
      <c r="M22" s="11">
        <f>C22+D22+F22+H22</f>
        <v>37240.574911387710</v>
      </c>
      <c r="N22" s="11">
        <f>E22+G22+J22</f>
        <v>15286.227669339316</v>
      </c>
      <c r="O22" s="3"/>
      <c r="P22" s="3"/>
      <c r="Q22" s="3"/>
    </row>
    <row r="23" ht="17" customHeight="1">
      <c r="A23" t="s" s="10">
        <v>23</v>
      </c>
      <c r="B23" s="7"/>
      <c r="C23" s="12">
        <f>C53</f>
        <v>1659553</v>
      </c>
      <c r="D23" s="12">
        <f>D53</f>
        <v>1300536</v>
      </c>
      <c r="E23" s="12">
        <f>E53</f>
        <v>676665</v>
      </c>
      <c r="F23" s="12">
        <f>F53</f>
        <v>470363</v>
      </c>
      <c r="G23" s="12">
        <f>G53</f>
        <v>411845</v>
      </c>
      <c r="H23" s="12">
        <f>H53</f>
        <v>135018</v>
      </c>
      <c r="I23" s="12">
        <f>I53</f>
        <v>34229</v>
      </c>
      <c r="J23" s="12">
        <f>J53</f>
        <v>83387</v>
      </c>
      <c r="K23" s="13"/>
      <c r="L23" s="12">
        <f>SUM(C23:J23)</f>
        <v>4771596</v>
      </c>
      <c r="M23" s="12">
        <f>C23+D23+F23+H23</f>
        <v>3565470</v>
      </c>
      <c r="N23" s="12">
        <f>E23+G23+J23</f>
        <v>1171897</v>
      </c>
      <c r="O23" s="3"/>
      <c r="P23" s="3"/>
      <c r="Q23" s="3"/>
    </row>
    <row r="24" ht="17" customHeight="1">
      <c r="A24" t="s" s="10">
        <v>24</v>
      </c>
      <c r="B24" s="14"/>
      <c r="C24" s="15">
        <f>C22/C23</f>
        <v>0.005640801035476471</v>
      </c>
      <c r="D24" s="15">
        <f>D22/D23</f>
        <v>0.01350960753058825</v>
      </c>
      <c r="E24" s="15">
        <f>E22/E23</f>
        <v>0.01549488976604004</v>
      </c>
      <c r="F24" s="15">
        <f>F22/F23</f>
        <v>0.02037010173707415</v>
      </c>
      <c r="G24" s="15">
        <f>G22/G23</f>
        <v>0.009844733977441143</v>
      </c>
      <c r="H24" s="15">
        <f>H22/H23</f>
        <v>0.005394047666260049</v>
      </c>
      <c r="I24" s="15">
        <f>I22/I23</f>
        <v>0.02113168485137875</v>
      </c>
      <c r="J24" s="15">
        <f>J22/J23</f>
        <v>0.008956715325681314</v>
      </c>
      <c r="K24" s="15"/>
      <c r="L24" s="15">
        <f>L22/L23</f>
        <v>0.01115981298951229</v>
      </c>
      <c r="M24" s="15">
        <f>M22/M23</f>
        <v>0.01044478705791599</v>
      </c>
      <c r="N24" s="15">
        <f>N22/N23</f>
        <v>0.01304400273175827</v>
      </c>
      <c r="O24" s="7"/>
      <c r="P24" s="3"/>
      <c r="Q24" s="3"/>
    </row>
    <row r="25" ht="17" customHeight="1">
      <c r="A25" t="s" s="6">
        <v>25</v>
      </c>
      <c r="B25" s="16"/>
      <c r="C25" t="s" s="17">
        <v>12</v>
      </c>
      <c r="D25" t="s" s="18">
        <v>13</v>
      </c>
      <c r="E25" t="s" s="18">
        <v>14</v>
      </c>
      <c r="F25" t="s" s="18">
        <v>15</v>
      </c>
      <c r="G25" t="s" s="18">
        <v>16</v>
      </c>
      <c r="H25" t="s" s="18">
        <v>17</v>
      </c>
      <c r="I25" t="s" s="18">
        <v>18</v>
      </c>
      <c r="J25" t="s" s="18">
        <v>19</v>
      </c>
      <c r="K25" t="s" s="18">
        <v>26</v>
      </c>
      <c r="L25" t="s" s="18">
        <v>20</v>
      </c>
      <c r="M25" t="s" s="19">
        <v>21</v>
      </c>
      <c r="N25" s="20"/>
      <c r="O25" s="3"/>
      <c r="P25" s="3"/>
      <c r="Q25" s="3"/>
    </row>
    <row r="26" ht="17" customHeight="1">
      <c r="A26" t="s" s="10">
        <v>22</v>
      </c>
      <c r="B26" s="16"/>
      <c r="C26" s="21">
        <v>15682</v>
      </c>
      <c r="D26" s="22">
        <v>23737</v>
      </c>
      <c r="E26" s="11">
        <v>15586</v>
      </c>
      <c r="F26" s="11">
        <v>10700</v>
      </c>
      <c r="G26" s="11">
        <v>6560</v>
      </c>
      <c r="H26" s="11">
        <v>1043</v>
      </c>
      <c r="I26" s="11">
        <v>1641</v>
      </c>
      <c r="J26" s="11">
        <v>1902</v>
      </c>
      <c r="K26" s="11">
        <f>L26-SUM(C26:J26)</f>
        <v>0</v>
      </c>
      <c r="L26" s="11">
        <v>76851</v>
      </c>
      <c r="M26" s="11">
        <f>C26+D26+F26+H26</f>
        <v>51162</v>
      </c>
      <c r="N26" s="11">
        <f>E26+G26+J26</f>
        <v>24048</v>
      </c>
      <c r="O26" s="3"/>
      <c r="P26" s="3"/>
      <c r="Q26" s="3"/>
    </row>
    <row r="27" ht="17" customHeight="1">
      <c r="A27" t="s" s="10">
        <v>27</v>
      </c>
      <c r="B27" s="16"/>
      <c r="C27" s="21">
        <v>1733384</v>
      </c>
      <c r="D27" s="23">
        <v>1327067</v>
      </c>
      <c r="E27" s="12">
        <v>710024</v>
      </c>
      <c r="F27" s="12">
        <v>437169</v>
      </c>
      <c r="G27" s="12">
        <v>443881</v>
      </c>
      <c r="H27" s="12">
        <v>138794</v>
      </c>
      <c r="I27" s="12">
        <v>43086</v>
      </c>
      <c r="J27" s="12">
        <v>87575</v>
      </c>
      <c r="K27" s="12">
        <f>L27-SUM(C27:J27)</f>
        <v>0</v>
      </c>
      <c r="L27" s="12">
        <v>4920980</v>
      </c>
      <c r="M27" s="12">
        <f>C27+D27+F27+H27</f>
        <v>3636414</v>
      </c>
      <c r="N27" s="12">
        <f>E27+G27+J27</f>
        <v>1241480</v>
      </c>
      <c r="O27" s="3"/>
      <c r="P27" s="3"/>
      <c r="Q27" s="3"/>
    </row>
    <row r="28" ht="17" customHeight="1">
      <c r="A28" t="s" s="10">
        <v>24</v>
      </c>
      <c r="B28" s="16"/>
      <c r="C28" s="15">
        <f>C26/C27</f>
        <v>0.009047043240274515</v>
      </c>
      <c r="D28" s="15">
        <f>D26/D27</f>
        <v>0.01788681355199097</v>
      </c>
      <c r="E28" s="15">
        <f>E26/E27</f>
        <v>0.02195137065789326</v>
      </c>
      <c r="F28" s="15">
        <f>F26/F27</f>
        <v>0.02447566044252909</v>
      </c>
      <c r="G28" s="15">
        <f>G26/G27</f>
        <v>0.01477873574223722</v>
      </c>
      <c r="H28" s="15">
        <f>H26/H27</f>
        <v>0.007514734066314106</v>
      </c>
      <c r="I28" s="15">
        <f>I26/I27</f>
        <v>0.03808661746274892</v>
      </c>
      <c r="J28" s="15">
        <f>J26/J27</f>
        <v>0.02171852697687696</v>
      </c>
      <c r="K28" s="15"/>
      <c r="L28" s="15">
        <f>L26/L27</f>
        <v>0.01561701124572748</v>
      </c>
      <c r="M28" s="15">
        <f>M26/M27</f>
        <v>0.01406935513943132</v>
      </c>
      <c r="N28" s="15">
        <f>N26/N27</f>
        <v>0.01937042884299385</v>
      </c>
      <c r="O28" s="7"/>
      <c r="P28" s="3"/>
      <c r="Q28" s="3"/>
    </row>
    <row r="29" ht="17" customHeight="1">
      <c r="A29" t="s" s="10">
        <v>28</v>
      </c>
      <c r="B29" s="16"/>
      <c r="C29" t="s" s="24">
        <v>12</v>
      </c>
      <c r="D29" t="s" s="18">
        <v>13</v>
      </c>
      <c r="E29" t="s" s="18">
        <v>14</v>
      </c>
      <c r="F29" t="s" s="18">
        <v>15</v>
      </c>
      <c r="G29" t="s" s="18">
        <v>16</v>
      </c>
      <c r="H29" t="s" s="18">
        <v>17</v>
      </c>
      <c r="I29" t="s" s="18">
        <v>18</v>
      </c>
      <c r="J29" t="s" s="18">
        <v>19</v>
      </c>
      <c r="K29" t="s" s="18">
        <v>26</v>
      </c>
      <c r="L29" t="s" s="18">
        <v>20</v>
      </c>
      <c r="M29" s="20"/>
      <c r="N29" s="20"/>
      <c r="O29" s="3"/>
      <c r="P29" s="3"/>
      <c r="Q29" s="3"/>
    </row>
    <row r="30" ht="17" customHeight="1">
      <c r="A30" t="s" s="10">
        <v>22</v>
      </c>
      <c r="B30" s="16"/>
      <c r="C30" s="22">
        <v>18851</v>
      </c>
      <c r="D30" s="11">
        <v>24022</v>
      </c>
      <c r="E30" s="11">
        <v>19469</v>
      </c>
      <c r="F30" s="11">
        <v>10415</v>
      </c>
      <c r="G30" s="11">
        <v>7830</v>
      </c>
      <c r="H30" s="11">
        <v>1244</v>
      </c>
      <c r="I30" s="11">
        <v>2185</v>
      </c>
      <c r="J30" s="11">
        <v>2185</v>
      </c>
      <c r="K30" s="11">
        <f>L30-SUM(C30:J30)</f>
        <v>0</v>
      </c>
      <c r="L30" s="11">
        <v>86201</v>
      </c>
      <c r="M30" s="11">
        <f>C30+D30+F30+H30</f>
        <v>54532</v>
      </c>
      <c r="N30" s="11">
        <f>E30+G30+J30</f>
        <v>29484</v>
      </c>
      <c r="O30" s="3"/>
      <c r="P30" s="3"/>
      <c r="Q30" s="3"/>
    </row>
    <row r="31" ht="17" customHeight="1">
      <c r="A31" t="s" s="10">
        <v>29</v>
      </c>
      <c r="B31" s="16"/>
      <c r="C31" s="23">
        <v>1735415</v>
      </c>
      <c r="D31" s="12">
        <v>1375623</v>
      </c>
      <c r="E31" s="12">
        <v>810862</v>
      </c>
      <c r="F31" s="12">
        <v>459483</v>
      </c>
      <c r="G31" s="12">
        <v>454432</v>
      </c>
      <c r="H31" s="12">
        <v>143234</v>
      </c>
      <c r="I31" s="12">
        <v>52706</v>
      </c>
      <c r="J31" s="12">
        <v>106570</v>
      </c>
      <c r="K31" s="12">
        <f>L31-SUM(C31:J31)</f>
        <v>0</v>
      </c>
      <c r="L31" s="12">
        <v>5138325</v>
      </c>
      <c r="M31" s="12">
        <f>C31+D31+F31+H31</f>
        <v>3713755</v>
      </c>
      <c r="N31" s="12">
        <f>E31+G31+J31</f>
        <v>1371864</v>
      </c>
      <c r="O31" s="3"/>
      <c r="P31" s="3"/>
      <c r="Q31" s="3"/>
    </row>
    <row r="32" ht="17" customHeight="1">
      <c r="A32" t="s" s="10">
        <v>24</v>
      </c>
      <c r="B32" s="16"/>
      <c r="C32" s="15">
        <f>C30/C31</f>
        <v>0.01086253144060643</v>
      </c>
      <c r="D32" s="15">
        <f>D30/D31</f>
        <v>0.01746263329415109</v>
      </c>
      <c r="E32" s="15">
        <f>E30/E31</f>
        <v>0.02401025081949826</v>
      </c>
      <c r="F32" s="15">
        <f>F30/F31</f>
        <v>0.02266677983733892</v>
      </c>
      <c r="G32" s="15">
        <f>G30/G31</f>
        <v>0.01723030068305049</v>
      </c>
      <c r="H32" s="15">
        <f>H30/H31</f>
        <v>0.008685088735914658</v>
      </c>
      <c r="I32" s="15">
        <f>I30/I31</f>
        <v>0.0414563806777217</v>
      </c>
      <c r="J32" s="15">
        <f>J30/J31</f>
        <v>0.0205029558036971</v>
      </c>
      <c r="K32" s="15"/>
      <c r="L32" s="15">
        <f>L30/L31</f>
        <v>0.01677608948441369</v>
      </c>
      <c r="M32" s="15">
        <f>M30/M31</f>
        <v>0.01468379039543535</v>
      </c>
      <c r="N32" s="15">
        <f>N30/N31</f>
        <v>0.0214919263133955</v>
      </c>
      <c r="O32" s="7"/>
      <c r="P32" s="3"/>
      <c r="Q32" s="3"/>
    </row>
    <row r="33" ht="17" customHeight="1">
      <c r="A33" t="s" s="10">
        <v>30</v>
      </c>
      <c r="B33" s="16"/>
      <c r="C33" t="s" s="24">
        <v>12</v>
      </c>
      <c r="D33" t="s" s="18">
        <v>13</v>
      </c>
      <c r="E33" t="s" s="18">
        <v>14</v>
      </c>
      <c r="F33" t="s" s="18">
        <v>15</v>
      </c>
      <c r="G33" t="s" s="18">
        <v>16</v>
      </c>
      <c r="H33" t="s" s="18">
        <v>17</v>
      </c>
      <c r="I33" t="s" s="18">
        <v>18</v>
      </c>
      <c r="J33" t="s" s="18">
        <v>19</v>
      </c>
      <c r="K33" t="s" s="18">
        <v>26</v>
      </c>
      <c r="L33" t="s" s="18">
        <v>20</v>
      </c>
      <c r="M33" s="20"/>
      <c r="N33" s="20"/>
      <c r="O33" s="3"/>
      <c r="P33" s="3"/>
      <c r="Q33" s="3"/>
    </row>
    <row r="34" ht="17" customHeight="1">
      <c r="A34" t="s" s="10">
        <v>22</v>
      </c>
      <c r="B34" s="16"/>
      <c r="C34" s="22">
        <v>16970</v>
      </c>
      <c r="D34" s="11">
        <v>18334</v>
      </c>
      <c r="E34" s="11">
        <v>22964</v>
      </c>
      <c r="F34" s="11">
        <v>8662</v>
      </c>
      <c r="G34" s="11">
        <v>9102</v>
      </c>
      <c r="H34" s="11">
        <v>1012</v>
      </c>
      <c r="I34" s="11">
        <v>2908</v>
      </c>
      <c r="J34" s="11">
        <v>2043</v>
      </c>
      <c r="K34" s="11">
        <f>L34-SUM(C34:J34)</f>
        <v>0</v>
      </c>
      <c r="L34" s="11">
        <v>81995</v>
      </c>
      <c r="M34" s="11">
        <f>C34+D34+F34+H34</f>
        <v>44978</v>
      </c>
      <c r="N34" s="11">
        <f>E34+G34+J34</f>
        <v>34109</v>
      </c>
      <c r="O34" s="3"/>
      <c r="P34" s="3"/>
      <c r="Q34" s="3"/>
    </row>
    <row r="35" ht="17" customHeight="1">
      <c r="A35" t="s" s="10">
        <v>31</v>
      </c>
      <c r="B35" s="16"/>
      <c r="C35" s="23">
        <v>1771714</v>
      </c>
      <c r="D35" s="12">
        <v>1350835</v>
      </c>
      <c r="E35" s="12">
        <v>897144</v>
      </c>
      <c r="F35" s="12">
        <v>444975</v>
      </c>
      <c r="G35" s="12">
        <v>491828</v>
      </c>
      <c r="H35" s="12">
        <v>133091</v>
      </c>
      <c r="I35" s="12">
        <v>52397</v>
      </c>
      <c r="J35" s="12">
        <v>109936</v>
      </c>
      <c r="K35" s="12">
        <f>L35-SUM(C35:J35)</f>
        <v>0</v>
      </c>
      <c r="L35" s="12">
        <v>5251920</v>
      </c>
      <c r="M35" s="12">
        <f>C35+D35+F35+H35</f>
        <v>3700615</v>
      </c>
      <c r="N35" s="12">
        <f>E35+G35+J35</f>
        <v>1498908</v>
      </c>
      <c r="O35" s="3"/>
      <c r="P35" s="3"/>
      <c r="Q35" s="3"/>
    </row>
    <row r="36" ht="17" customHeight="1">
      <c r="A36" t="s" s="10">
        <v>24</v>
      </c>
      <c r="B36" s="16"/>
      <c r="C36" s="15">
        <f>C34/C35</f>
        <v>0.009578295368214057</v>
      </c>
      <c r="D36" s="15">
        <f>D34/D35</f>
        <v>0.01357234599340408</v>
      </c>
      <c r="E36" s="15">
        <f>E34/E35</f>
        <v>0.02559678267925773</v>
      </c>
      <c r="F36" s="15">
        <f>F34/F35</f>
        <v>0.01946626214955896</v>
      </c>
      <c r="G36" s="15">
        <f>G34/G35</f>
        <v>0.01850646974145433</v>
      </c>
      <c r="H36" s="15">
        <f>H34/H35</f>
        <v>0.007603819942745941</v>
      </c>
      <c r="I36" s="15">
        <f>I34/I35</f>
        <v>0.05549936065041892</v>
      </c>
      <c r="J36" s="15">
        <f>J34/J35</f>
        <v>0.018583539513899</v>
      </c>
      <c r="K36" s="15"/>
      <c r="L36" s="15">
        <f>L34/L35</f>
        <v>0.0156123855656598</v>
      </c>
      <c r="M36" s="15">
        <f>M34/M35</f>
        <v>0.01215419599174732</v>
      </c>
      <c r="N36" s="15">
        <f>N34/N35</f>
        <v>0.02275589962826271</v>
      </c>
      <c r="O36" s="7"/>
      <c r="P36" s="3"/>
      <c r="Q36" s="3"/>
    </row>
    <row r="37" ht="17" customHeight="1">
      <c r="A37" t="s" s="10">
        <v>32</v>
      </c>
      <c r="B37" s="16"/>
      <c r="C37" t="s" s="17">
        <v>12</v>
      </c>
      <c r="D37" t="s" s="25">
        <v>13</v>
      </c>
      <c r="E37" t="s" s="25">
        <v>14</v>
      </c>
      <c r="F37" t="s" s="25">
        <v>15</v>
      </c>
      <c r="G37" t="s" s="25">
        <v>16</v>
      </c>
      <c r="H37" t="s" s="25">
        <v>17</v>
      </c>
      <c r="I37" t="s" s="25">
        <v>18</v>
      </c>
      <c r="J37" t="s" s="25">
        <v>19</v>
      </c>
      <c r="K37" t="s" s="25">
        <v>26</v>
      </c>
      <c r="L37" t="s" s="18">
        <v>20</v>
      </c>
      <c r="M37" s="20"/>
      <c r="N37" s="20"/>
      <c r="O37" s="3"/>
      <c r="P37" s="3"/>
      <c r="Q37" s="3"/>
    </row>
    <row r="38" ht="17" customHeight="1">
      <c r="A38" t="s" s="10">
        <v>22</v>
      </c>
      <c r="B38" s="16"/>
      <c r="C38" s="21">
        <v>17305</v>
      </c>
      <c r="D38" s="21">
        <v>17190</v>
      </c>
      <c r="E38" s="21">
        <v>20454</v>
      </c>
      <c r="F38" s="21">
        <v>5962</v>
      </c>
      <c r="G38" s="21">
        <v>7152</v>
      </c>
      <c r="H38" s="21">
        <v>964</v>
      </c>
      <c r="I38" s="21">
        <v>2636</v>
      </c>
      <c r="J38" s="21">
        <v>2760</v>
      </c>
      <c r="K38" s="21">
        <v>28</v>
      </c>
      <c r="L38" s="22">
        <f>SUM(C38:K38)</f>
        <v>74451</v>
      </c>
      <c r="M38" s="11">
        <f>C38+D38+F38+H38</f>
        <v>41421</v>
      </c>
      <c r="N38" s="11">
        <f>E38+G38+J38</f>
        <v>30366</v>
      </c>
      <c r="O38" s="3"/>
      <c r="P38" s="3"/>
      <c r="Q38" s="3"/>
    </row>
    <row r="39" ht="17" customHeight="1">
      <c r="A39" t="s" s="10">
        <v>33</v>
      </c>
      <c r="B39" s="16"/>
      <c r="C39" s="21">
        <v>1991095</v>
      </c>
      <c r="D39" s="21">
        <v>1490256</v>
      </c>
      <c r="E39" s="21">
        <v>1111096</v>
      </c>
      <c r="F39" s="21">
        <v>469724</v>
      </c>
      <c r="G39" s="21">
        <v>597968</v>
      </c>
      <c r="H39" s="21">
        <v>144127</v>
      </c>
      <c r="I39" s="21">
        <v>66252</v>
      </c>
      <c r="J39" s="21">
        <v>121801</v>
      </c>
      <c r="K39" s="21">
        <v>1349</v>
      </c>
      <c r="L39" s="23">
        <f>SUM(C39:K39)</f>
        <v>5993668</v>
      </c>
      <c r="M39" s="12">
        <f>C39+D39+F39+H39</f>
        <v>4095202</v>
      </c>
      <c r="N39" s="12">
        <f>E39+G39+J39</f>
        <v>1830865</v>
      </c>
      <c r="O39" s="3"/>
      <c r="P39" s="3"/>
      <c r="Q39" s="3"/>
    </row>
    <row r="40" ht="17" customHeight="1">
      <c r="A40" t="s" s="10">
        <v>24</v>
      </c>
      <c r="B40" s="16"/>
      <c r="C40" s="15">
        <f>C38/C39</f>
        <v>0.00869119755712309</v>
      </c>
      <c r="D40" s="15">
        <f>D38/D39</f>
        <v>0.01153493091119915</v>
      </c>
      <c r="E40" s="15">
        <f>E38/E39</f>
        <v>0.0184088503603649</v>
      </c>
      <c r="F40" s="15">
        <f>F38/F39</f>
        <v>0.01269255988623106</v>
      </c>
      <c r="G40" s="15">
        <f>G38/G39</f>
        <v>0.01196050624782597</v>
      </c>
      <c r="H40" s="15">
        <f>H38/H39</f>
        <v>0.006688545518882652</v>
      </c>
      <c r="I40" s="15">
        <f>I38/I39</f>
        <v>0.03978747811386826</v>
      </c>
      <c r="J40" s="15">
        <f>J38/J39</f>
        <v>0.0226599124801931</v>
      </c>
      <c r="K40" s="15">
        <f>K38/K39</f>
        <v>0.02075611564121571</v>
      </c>
      <c r="L40" s="15">
        <f>L38/L39</f>
        <v>0.01242160893796587</v>
      </c>
      <c r="M40" s="15">
        <f>M38/M39</f>
        <v>0.01011451938146152</v>
      </c>
      <c r="N40" s="15">
        <f>N38/N39</f>
        <v>0.01658560298001218</v>
      </c>
      <c r="O40" s="7"/>
      <c r="P40" s="3"/>
      <c r="Q40" s="3"/>
    </row>
    <row r="41" ht="17" customHeight="1">
      <c r="A41" t="s" s="26">
        <v>34</v>
      </c>
      <c r="B41" s="20"/>
      <c r="C41" t="s" s="18">
        <v>12</v>
      </c>
      <c r="D41" t="s" s="18">
        <v>13</v>
      </c>
      <c r="E41" t="s" s="18">
        <v>14</v>
      </c>
      <c r="F41" t="s" s="18">
        <v>15</v>
      </c>
      <c r="G41" t="s" s="18">
        <v>16</v>
      </c>
      <c r="H41" t="s" s="18">
        <v>17</v>
      </c>
      <c r="I41" t="s" s="18">
        <v>18</v>
      </c>
      <c r="J41" t="s" s="18">
        <v>19</v>
      </c>
      <c r="K41" t="s" s="18">
        <v>26</v>
      </c>
      <c r="L41" t="s" s="18">
        <v>20</v>
      </c>
      <c r="M41" s="20"/>
      <c r="N41" s="20"/>
      <c r="O41" s="3"/>
      <c r="P41" s="3"/>
      <c r="Q41" s="3"/>
    </row>
    <row r="42" ht="17" customHeight="1">
      <c r="A42" t="s" s="2">
        <v>35</v>
      </c>
      <c r="B42" s="27"/>
      <c r="C42" s="11">
        <v>17730</v>
      </c>
      <c r="D42" s="11">
        <v>18910</v>
      </c>
      <c r="E42" s="11">
        <v>20252</v>
      </c>
      <c r="F42" s="11">
        <v>5889</v>
      </c>
      <c r="G42" s="11">
        <v>8279</v>
      </c>
      <c r="H42" s="11">
        <v>1145</v>
      </c>
      <c r="I42" s="11">
        <v>2846</v>
      </c>
      <c r="J42" s="11">
        <v>3115</v>
      </c>
      <c r="K42" s="11">
        <v>44</v>
      </c>
      <c r="L42" s="11">
        <f>SUM(C42:K42)</f>
        <v>78210</v>
      </c>
      <c r="M42" s="11">
        <f>C42+D42+F42+H42</f>
        <v>43674</v>
      </c>
      <c r="N42" s="11">
        <f>E42+G42+J42</f>
        <v>31646</v>
      </c>
      <c r="O42" s="3"/>
      <c r="P42" s="3"/>
      <c r="Q42" s="3"/>
    </row>
    <row r="43" ht="17" customHeight="1">
      <c r="A43" t="s" s="5">
        <v>36</v>
      </c>
      <c r="B43" s="28"/>
      <c r="C43" s="12">
        <v>2128577</v>
      </c>
      <c r="D43" s="12">
        <v>1637311</v>
      </c>
      <c r="E43" s="12">
        <v>1227918</v>
      </c>
      <c r="F43" s="12">
        <v>501281</v>
      </c>
      <c r="G43" s="12">
        <v>645228</v>
      </c>
      <c r="H43" s="12">
        <v>143508</v>
      </c>
      <c r="I43" s="12">
        <v>71974</v>
      </c>
      <c r="J43" s="12">
        <v>132724</v>
      </c>
      <c r="K43" s="12">
        <v>1015</v>
      </c>
      <c r="L43" s="12">
        <f>SUM(C43:K43)</f>
        <v>6489536</v>
      </c>
      <c r="M43" s="12">
        <f>C43+D43+F43+H43</f>
        <v>4410677</v>
      </c>
      <c r="N43" s="12">
        <f>E43+G43+J43</f>
        <v>2005870</v>
      </c>
      <c r="O43" s="3"/>
      <c r="P43" s="3"/>
      <c r="Q43" s="3"/>
    </row>
    <row r="44" ht="17" customHeight="1">
      <c r="A44" t="s" s="10">
        <v>24</v>
      </c>
      <c r="B44" s="16"/>
      <c r="C44" s="15">
        <f>C42/C43</f>
        <v>0.008329508399273317</v>
      </c>
      <c r="D44" s="15">
        <f>D42/D43</f>
        <v>0.01154942463588164</v>
      </c>
      <c r="E44" s="15">
        <f>E42/E43</f>
        <v>0.01649295799882403</v>
      </c>
      <c r="F44" s="15">
        <f>F42/F43</f>
        <v>0.01174790187539524</v>
      </c>
      <c r="G44" s="15">
        <f>G42/G43</f>
        <v>0.01283112326185472</v>
      </c>
      <c r="H44" s="15">
        <f>H42/H43</f>
        <v>0.007978649273908074</v>
      </c>
      <c r="I44" s="15">
        <f>I42/I43</f>
        <v>0.0395420568538639</v>
      </c>
      <c r="J44" s="15">
        <f>J42/J43</f>
        <v>0.02346975678852355</v>
      </c>
      <c r="K44" s="15">
        <f>K42/K43</f>
        <v>0.04334975369458128</v>
      </c>
      <c r="L44" s="15">
        <f>L42/L43</f>
        <v>0.01205170908983323</v>
      </c>
      <c r="M44" s="15">
        <f>M42/M43</f>
        <v>0.009901881275822283</v>
      </c>
      <c r="N44" s="15">
        <f>N42/N43</f>
        <v>0.01577669539900392</v>
      </c>
      <c r="O44" s="7"/>
      <c r="P44" s="3"/>
      <c r="Q44" s="3"/>
    </row>
    <row r="45" ht="17" customHeight="1">
      <c r="A45" t="s" s="26">
        <v>37</v>
      </c>
      <c r="B45" s="29"/>
      <c r="C45" t="s" s="18">
        <v>12</v>
      </c>
      <c r="D45" t="s" s="18">
        <v>13</v>
      </c>
      <c r="E45" t="s" s="18">
        <v>14</v>
      </c>
      <c r="F45" t="s" s="18">
        <v>15</v>
      </c>
      <c r="G45" t="s" s="18">
        <v>16</v>
      </c>
      <c r="H45" t="s" s="18">
        <v>17</v>
      </c>
      <c r="I45" t="s" s="18">
        <v>18</v>
      </c>
      <c r="J45" t="s" s="18">
        <v>19</v>
      </c>
      <c r="K45" t="s" s="18">
        <v>26</v>
      </c>
      <c r="L45" t="s" s="18">
        <v>20</v>
      </c>
      <c r="M45" s="20"/>
      <c r="N45" s="20"/>
      <c r="O45" s="3"/>
      <c r="P45" s="3"/>
      <c r="Q45" s="3"/>
    </row>
    <row r="46" ht="17" customHeight="1">
      <c r="A46" t="s" s="2">
        <v>38</v>
      </c>
      <c r="B46" s="27"/>
      <c r="C46" s="11">
        <v>19274</v>
      </c>
      <c r="D46" s="11">
        <v>25180</v>
      </c>
      <c r="E46" s="11">
        <v>20580</v>
      </c>
      <c r="F46" s="11">
        <v>7942</v>
      </c>
      <c r="G46" s="11">
        <v>9294</v>
      </c>
      <c r="H46" s="11">
        <v>1478</v>
      </c>
      <c r="I46" s="11">
        <v>2579</v>
      </c>
      <c r="J46" s="11">
        <v>3757</v>
      </c>
      <c r="K46" s="11">
        <v>30</v>
      </c>
      <c r="L46" s="11">
        <f>SUM(C46:K46)</f>
        <v>90114</v>
      </c>
      <c r="M46" s="11">
        <f>C46+D46+F46+H46</f>
        <v>53874</v>
      </c>
      <c r="N46" s="11">
        <f>E46+G46+J46</f>
        <v>33631</v>
      </c>
      <c r="O46" s="3"/>
      <c r="P46" s="3"/>
      <c r="Q46" s="3"/>
    </row>
    <row r="47" ht="17" customHeight="1">
      <c r="A47" t="s" s="30">
        <v>39</v>
      </c>
      <c r="B47" s="31"/>
      <c r="C47" s="32">
        <v>2303850</v>
      </c>
      <c r="D47" s="32">
        <v>1802674</v>
      </c>
      <c r="E47" s="32">
        <v>1463743</v>
      </c>
      <c r="F47" s="32">
        <v>554378</v>
      </c>
      <c r="G47" s="32">
        <v>744551</v>
      </c>
      <c r="H47" s="32">
        <v>163755</v>
      </c>
      <c r="I47" s="32">
        <v>72979</v>
      </c>
      <c r="J47" s="32">
        <v>146500</v>
      </c>
      <c r="K47" s="32">
        <v>922</v>
      </c>
      <c r="L47" s="12">
        <f>SUM(C47:K47)</f>
        <v>7253352</v>
      </c>
      <c r="M47" s="12">
        <f>C47+D47+F47+H47</f>
        <v>4824657</v>
      </c>
      <c r="N47" s="12">
        <f>E47+G47+J47</f>
        <v>2354794</v>
      </c>
      <c r="O47" s="3"/>
      <c r="P47" s="3"/>
      <c r="Q47" s="3"/>
    </row>
    <row r="48" ht="17" customHeight="1">
      <c r="A48" t="s" s="10">
        <v>24</v>
      </c>
      <c r="B48" s="16"/>
      <c r="C48" s="15">
        <f>C46/C47</f>
        <v>0.008365996050090066</v>
      </c>
      <c r="D48" s="15">
        <f>D46/D47</f>
        <v>0.01396813844322379</v>
      </c>
      <c r="E48" s="15">
        <f>E46/E47</f>
        <v>0.01405984520506674</v>
      </c>
      <c r="F48" s="15">
        <f>F46/F47</f>
        <v>0.01432596531608397</v>
      </c>
      <c r="G48" s="15">
        <f>G46/G47</f>
        <v>0.01248269091036074</v>
      </c>
      <c r="H48" s="15">
        <f>H46/H47</f>
        <v>0.009025678605233428</v>
      </c>
      <c r="I48" s="15">
        <f>I46/I47</f>
        <v>0.0353389331177462</v>
      </c>
      <c r="J48" s="15">
        <f>J46/J47</f>
        <v>0.02564505119453925</v>
      </c>
      <c r="K48" s="15">
        <f>K46/K47</f>
        <v>0.03253796095444685</v>
      </c>
      <c r="L48" s="15">
        <f>L46/L47</f>
        <v>0.01242377317411316</v>
      </c>
      <c r="M48" s="15">
        <f>M46/M47</f>
        <v>0.01116638965215558</v>
      </c>
      <c r="N48" s="15">
        <f>N46/N47</f>
        <v>0.01428192869524893</v>
      </c>
      <c r="O48" s="7"/>
      <c r="P48" s="3"/>
      <c r="Q48" s="3"/>
    </row>
    <row r="49" ht="17" customHeight="1">
      <c r="A49" s="26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3"/>
      <c r="P49" s="3"/>
      <c r="Q49" s="3"/>
    </row>
    <row r="50" ht="17" customHeight="1">
      <c r="A50" s="5"/>
      <c r="B50" s="1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ht="17" customHeight="1">
      <c r="A51" t="s" s="6">
        <v>40</v>
      </c>
      <c r="B51" s="16"/>
      <c r="C51" t="s" s="33">
        <v>12</v>
      </c>
      <c r="D51" t="s" s="8">
        <v>13</v>
      </c>
      <c r="E51" t="s" s="8">
        <v>14</v>
      </c>
      <c r="F51" t="s" s="8">
        <v>15</v>
      </c>
      <c r="G51" t="s" s="8">
        <v>16</v>
      </c>
      <c r="H51" t="s" s="8">
        <v>17</v>
      </c>
      <c r="I51" t="s" s="8">
        <v>18</v>
      </c>
      <c r="J51" t="s" s="8">
        <v>19</v>
      </c>
      <c r="K51" s="3"/>
      <c r="L51" t="s" s="8">
        <v>20</v>
      </c>
      <c r="M51" t="s" s="8">
        <v>7</v>
      </c>
      <c r="N51" t="s" s="8">
        <v>26</v>
      </c>
      <c r="O51" t="s" s="8">
        <v>41</v>
      </c>
      <c r="P51" s="3"/>
      <c r="Q51" s="3"/>
    </row>
    <row r="52" ht="17" customHeight="1">
      <c r="A52" t="s" s="10">
        <v>22</v>
      </c>
      <c r="B52" s="16"/>
      <c r="C52" s="21">
        <v>9948</v>
      </c>
      <c r="D52" s="7">
        <v>18737</v>
      </c>
      <c r="E52" s="11">
        <v>10984</v>
      </c>
      <c r="F52" s="11">
        <v>10141</v>
      </c>
      <c r="G52" s="11">
        <f>L52-O52</f>
        <v>4222</v>
      </c>
      <c r="H52" s="11">
        <v>766</v>
      </c>
      <c r="I52" s="11">
        <v>748</v>
      </c>
      <c r="J52" s="11">
        <v>783</v>
      </c>
      <c r="K52" s="3"/>
      <c r="L52" s="11">
        <v>56329</v>
      </c>
      <c r="M52" s="11">
        <f>C52+D52+F52+H52</f>
        <v>39592</v>
      </c>
      <c r="N52" s="11">
        <f>E52+G52+J52</f>
        <v>15989</v>
      </c>
      <c r="O52" s="11">
        <f>SUM(C52:F52)+SUM(H52:J52)</f>
        <v>52107</v>
      </c>
      <c r="P52" s="3"/>
      <c r="Q52" s="3"/>
    </row>
    <row r="53" ht="17" customHeight="1">
      <c r="A53" t="s" s="10">
        <v>42</v>
      </c>
      <c r="B53" s="16"/>
      <c r="C53" s="21">
        <v>1659553</v>
      </c>
      <c r="D53" s="7">
        <v>1300536</v>
      </c>
      <c r="E53" s="11">
        <v>676665</v>
      </c>
      <c r="F53" s="11">
        <v>470363</v>
      </c>
      <c r="G53" s="11">
        <f>L53-O53</f>
        <v>411845</v>
      </c>
      <c r="H53" s="11">
        <v>135018</v>
      </c>
      <c r="I53" s="11">
        <v>34229</v>
      </c>
      <c r="J53" s="11">
        <v>83387</v>
      </c>
      <c r="K53" s="3"/>
      <c r="L53" s="11">
        <v>4771596</v>
      </c>
      <c r="M53" s="11">
        <f>C53+D53+F53+H53</f>
        <v>3565470</v>
      </c>
      <c r="N53" s="11">
        <f>E53+G53+J53</f>
        <v>1171897</v>
      </c>
      <c r="O53" s="11">
        <f>SUM(C53:F53)+SUM(H53:J53)</f>
        <v>4359751</v>
      </c>
      <c r="P53" s="3"/>
      <c r="Q53" s="3"/>
    </row>
    <row r="54" ht="17" customHeight="1">
      <c r="A54" s="34"/>
      <c r="B54" s="16"/>
      <c r="C54" s="21">
        <v>79897</v>
      </c>
      <c r="D54" s="7">
        <v>48582</v>
      </c>
      <c r="E54" s="11">
        <v>13732</v>
      </c>
      <c r="F54" s="11">
        <v>6642</v>
      </c>
      <c r="G54" s="11">
        <f>L54-O54</f>
        <v>5139</v>
      </c>
      <c r="H54" s="11">
        <v>4847</v>
      </c>
      <c r="I54" s="11">
        <v>256</v>
      </c>
      <c r="J54" s="11">
        <v>724</v>
      </c>
      <c r="K54" s="3"/>
      <c r="L54" s="11">
        <v>159819</v>
      </c>
      <c r="M54" s="11">
        <f>C54+D54+F54+H54</f>
        <v>139968</v>
      </c>
      <c r="N54" s="11">
        <f>E54+G54+J54</f>
        <v>19595</v>
      </c>
      <c r="O54" s="11">
        <f>SUM(C54:F54)+SUM(H54:J54)</f>
        <v>154680</v>
      </c>
      <c r="P54" s="3"/>
      <c r="Q54" s="3"/>
    </row>
    <row r="55" ht="17" customHeight="1">
      <c r="A55" s="34"/>
      <c r="B55" s="16"/>
      <c r="C55" s="21">
        <v>6852</v>
      </c>
      <c r="D55" s="35">
        <v>6459</v>
      </c>
      <c r="E55" s="12">
        <v>1120</v>
      </c>
      <c r="F55" s="12">
        <v>375</v>
      </c>
      <c r="G55" s="12">
        <f>L55-O55</f>
        <v>345</v>
      </c>
      <c r="H55" s="12">
        <v>611</v>
      </c>
      <c r="I55" s="12">
        <v>29</v>
      </c>
      <c r="J55" s="12">
        <v>57</v>
      </c>
      <c r="K55" s="3"/>
      <c r="L55" s="12">
        <v>15848</v>
      </c>
      <c r="M55" s="11">
        <f>C55+D55+F55+H55</f>
        <v>14297</v>
      </c>
      <c r="N55" s="11">
        <f>E55+G55+J55</f>
        <v>1522</v>
      </c>
      <c r="O55" s="12">
        <f>SUM(C55:F55)+SUM(H55:J55)</f>
        <v>15503</v>
      </c>
      <c r="P55" s="3"/>
      <c r="Q55" s="3"/>
    </row>
    <row r="56" ht="17" customHeight="1">
      <c r="A56" t="s" s="10">
        <v>23</v>
      </c>
      <c r="B56" s="16"/>
      <c r="C56" s="21">
        <f>C53+2*C54+3*C55</f>
        <v>1839903</v>
      </c>
      <c r="D56" s="21">
        <f>D53+2*D54+3*D55</f>
        <v>1417077</v>
      </c>
      <c r="E56" s="21">
        <f>E53+2*E54+3*E55</f>
        <v>707489</v>
      </c>
      <c r="F56" s="21">
        <f>F53+2*F54+3*F55</f>
        <v>484772</v>
      </c>
      <c r="G56" s="21">
        <f>G53+2*G54+3*G55</f>
        <v>423158</v>
      </c>
      <c r="H56" s="21">
        <f>H53+2*H54+3*H55</f>
        <v>146545</v>
      </c>
      <c r="I56" s="21">
        <f>I53+2*I54+3*I55</f>
        <v>34828</v>
      </c>
      <c r="J56" s="21">
        <f>J53+2*J54+3*J55</f>
        <v>85006</v>
      </c>
      <c r="K56" s="36"/>
      <c r="L56" s="21">
        <f>L53+2*L54+3*L55</f>
        <v>5138778</v>
      </c>
      <c r="M56" s="23">
        <f>C56+D56+F56+H56</f>
        <v>3888297</v>
      </c>
      <c r="N56" s="37">
        <f>E56+G56+J56</f>
        <v>1215653</v>
      </c>
      <c r="O56" s="21">
        <f>O53+2*O54+3*O55</f>
        <v>4715620</v>
      </c>
      <c r="P56" s="7"/>
      <c r="Q56" s="3"/>
    </row>
    <row r="57" ht="17" customHeight="1">
      <c r="A57" t="s" s="10">
        <v>24</v>
      </c>
      <c r="B57" s="16"/>
      <c r="C57" s="15">
        <f>C52/C56</f>
        <v>0.005406806771878735</v>
      </c>
      <c r="D57" s="15">
        <f>D52/D56</f>
        <v>0.01322228785027207</v>
      </c>
      <c r="E57" s="15">
        <f>E52/E56</f>
        <v>0.01552532972244091</v>
      </c>
      <c r="F57" s="15">
        <f>F52/F56</f>
        <v>0.0209191124899953</v>
      </c>
      <c r="G57" s="15">
        <f>G52/G56</f>
        <v>0.00997736070214908</v>
      </c>
      <c r="H57" s="15">
        <f>H52/H56</f>
        <v>0.005227063359377665</v>
      </c>
      <c r="I57" s="15">
        <f>I52/I56</f>
        <v>0.02147697255082118</v>
      </c>
      <c r="J57" s="15">
        <f>J52/J56</f>
        <v>0.009211114509564031</v>
      </c>
      <c r="K57" s="36"/>
      <c r="L57" s="15">
        <f>L52/L56</f>
        <v>0.01096155545151007</v>
      </c>
      <c r="M57" s="15">
        <f>M52/M56</f>
        <v>0.0101823497536325</v>
      </c>
      <c r="N57" s="15">
        <f>N52/N56</f>
        <v>0.01315260193492715</v>
      </c>
      <c r="O57" s="15">
        <f>O52/O56</f>
        <v>0.01104987255122338</v>
      </c>
      <c r="P57" s="7"/>
      <c r="Q57" s="3"/>
    </row>
    <row r="58" ht="17" customHeight="1">
      <c r="A58" t="s" s="10">
        <v>43</v>
      </c>
      <c r="B58" s="16"/>
      <c r="C58" s="38">
        <f>C52*C67</f>
        <v>9361.208280828083</v>
      </c>
      <c r="D58" s="38">
        <f>D52*D67</f>
        <v>17569.730939401121</v>
      </c>
      <c r="E58" s="38">
        <f>E52*E67</f>
        <v>10484.849583537482</v>
      </c>
      <c r="F58" s="38">
        <f>F52*F67</f>
        <v>9581.342163355408</v>
      </c>
      <c r="G58" s="38">
        <f>G52*G67</f>
        <v>4054.504464939248</v>
      </c>
      <c r="H58" s="38">
        <f>H52*H67</f>
        <v>728.2935278030993</v>
      </c>
      <c r="I58" s="38">
        <f>I52*I67</f>
        <v>723.3164407778432</v>
      </c>
      <c r="J58" s="38">
        <f>J52*J67</f>
        <v>746.8736208625877</v>
      </c>
      <c r="K58" s="36"/>
      <c r="L58" s="38">
        <f>L52*L67</f>
        <v>53278.605543316393</v>
      </c>
      <c r="M58" s="38">
        <f>M52*M67</f>
        <v>37234.718185327474</v>
      </c>
      <c r="N58" s="38">
        <f>N52*N67</f>
        <v>15286.584979922871</v>
      </c>
      <c r="O58" s="15"/>
      <c r="P58" s="7"/>
      <c r="Q58" s="3"/>
    </row>
    <row r="59" ht="17" customHeight="1">
      <c r="A59" t="s" s="10">
        <v>44</v>
      </c>
      <c r="B59" s="16"/>
      <c r="C59" s="15">
        <f>C58/C53</f>
        <v>0.005640801035476471</v>
      </c>
      <c r="D59" s="15">
        <f>D58/D53</f>
        <v>0.01350960753058825</v>
      </c>
      <c r="E59" s="15">
        <f>E58/E53</f>
        <v>0.01549488976604004</v>
      </c>
      <c r="F59" s="15">
        <f>F58/F53</f>
        <v>0.02037010173707415</v>
      </c>
      <c r="G59" s="15">
        <f>G58/G53</f>
        <v>0.009844733977441143</v>
      </c>
      <c r="H59" s="15">
        <f>H58/H53</f>
        <v>0.005394047666260049</v>
      </c>
      <c r="I59" s="15">
        <f>I58/I53</f>
        <v>0.02113168485137875</v>
      </c>
      <c r="J59" s="15">
        <f>J58/J53</f>
        <v>0.008956715325681314</v>
      </c>
      <c r="K59" s="36"/>
      <c r="L59" s="15">
        <f>L58/L53</f>
        <v>0.01116578300914755</v>
      </c>
      <c r="M59" s="15">
        <f>M58/M53</f>
        <v>0.01044314443406549</v>
      </c>
      <c r="N59" s="15">
        <f>N58/N53</f>
        <v>0.01304430763106559</v>
      </c>
      <c r="O59" s="15"/>
      <c r="P59" s="7"/>
      <c r="Q59" s="3"/>
    </row>
    <row r="60" ht="17" customHeight="1">
      <c r="A60" t="s" s="6">
        <v>45</v>
      </c>
      <c r="B60" s="16"/>
      <c r="C60" t="s" s="24">
        <v>12</v>
      </c>
      <c r="D60" t="s" s="18">
        <v>13</v>
      </c>
      <c r="E60" t="s" s="18">
        <v>14</v>
      </c>
      <c r="F60" t="s" s="18">
        <v>15</v>
      </c>
      <c r="G60" t="s" s="18">
        <v>16</v>
      </c>
      <c r="H60" t="s" s="18">
        <v>17</v>
      </c>
      <c r="I60" t="s" s="18">
        <v>18</v>
      </c>
      <c r="J60" t="s" s="18">
        <v>19</v>
      </c>
      <c r="K60" s="3"/>
      <c r="L60" t="s" s="18">
        <v>20</v>
      </c>
      <c r="M60" s="20"/>
      <c r="N60" s="20"/>
      <c r="O60" t="s" s="18">
        <v>41</v>
      </c>
      <c r="P60" s="3"/>
      <c r="Q60" s="3"/>
    </row>
    <row r="61" ht="17" customHeight="1">
      <c r="A61" t="s" s="10">
        <v>22</v>
      </c>
      <c r="B61" s="16"/>
      <c r="C61" s="22">
        <v>16665</v>
      </c>
      <c r="D61" s="11">
        <v>25314</v>
      </c>
      <c r="E61" s="11">
        <v>16328</v>
      </c>
      <c r="F61" s="11">
        <v>11325</v>
      </c>
      <c r="G61" s="11">
        <f>L61-O61</f>
        <v>6831</v>
      </c>
      <c r="H61" s="11">
        <v>1097</v>
      </c>
      <c r="I61" s="11">
        <v>1697</v>
      </c>
      <c r="J61" s="11">
        <v>1994</v>
      </c>
      <c r="K61" s="3"/>
      <c r="L61" s="11">
        <v>81251</v>
      </c>
      <c r="M61" s="11">
        <f>C61+D61+F61+H61</f>
        <v>54401</v>
      </c>
      <c r="N61" s="11">
        <f>E61+G61+J61</f>
        <v>25153</v>
      </c>
      <c r="O61" s="11">
        <f>SUM(C61:F61)+SUM(H61:J61)</f>
        <v>74420</v>
      </c>
      <c r="P61" s="3"/>
      <c r="Q61" s="3"/>
    </row>
    <row r="62" ht="17" customHeight="1">
      <c r="A62" t="s" s="10">
        <v>42</v>
      </c>
      <c r="B62" s="16"/>
      <c r="C62" s="22">
        <v>1733384</v>
      </c>
      <c r="D62" s="11">
        <v>1327067</v>
      </c>
      <c r="E62" s="11">
        <v>710024</v>
      </c>
      <c r="F62" s="11">
        <v>437169</v>
      </c>
      <c r="G62" s="11">
        <f>L62-O62</f>
        <v>443881</v>
      </c>
      <c r="H62" s="11">
        <v>138794</v>
      </c>
      <c r="I62" s="11">
        <v>43086</v>
      </c>
      <c r="J62" s="11">
        <v>87575</v>
      </c>
      <c r="K62" s="3"/>
      <c r="L62" s="11">
        <v>4920980</v>
      </c>
      <c r="M62" s="11">
        <f>C62+D62+F62+H62</f>
        <v>3636414</v>
      </c>
      <c r="N62" s="11">
        <f>E62+G62+J62</f>
        <v>1241480</v>
      </c>
      <c r="O62" s="11">
        <f>SUM(C62:F62)+SUM(H62:J62)</f>
        <v>4477099</v>
      </c>
      <c r="P62" s="3"/>
      <c r="Q62" s="3"/>
    </row>
    <row r="63" ht="17" customHeight="1">
      <c r="A63" s="34"/>
      <c r="B63" s="16"/>
      <c r="C63" s="22">
        <v>91096</v>
      </c>
      <c r="D63" s="11">
        <v>44446</v>
      </c>
      <c r="E63" s="11">
        <v>13581</v>
      </c>
      <c r="F63" s="11">
        <v>8198</v>
      </c>
      <c r="G63" s="11">
        <f>L63-O63</f>
        <v>6426</v>
      </c>
      <c r="H63" s="11">
        <v>1047</v>
      </c>
      <c r="I63" s="11">
        <v>330</v>
      </c>
      <c r="J63" s="11">
        <v>859</v>
      </c>
      <c r="K63" s="3"/>
      <c r="L63" s="11">
        <v>165983</v>
      </c>
      <c r="M63" s="11">
        <f>C63+D63+F63+H63</f>
        <v>144787</v>
      </c>
      <c r="N63" s="11">
        <f>E63+G63+J63</f>
        <v>20866</v>
      </c>
      <c r="O63" s="11">
        <f>SUM(C63:F63)+SUM(H63:J63)</f>
        <v>159557</v>
      </c>
      <c r="P63" s="3"/>
      <c r="Q63" s="3"/>
    </row>
    <row r="64" ht="17" customHeight="1">
      <c r="A64" s="34"/>
      <c r="B64" s="16"/>
      <c r="C64" s="23">
        <v>7771</v>
      </c>
      <c r="D64" s="12">
        <v>6018</v>
      </c>
      <c r="E64" s="12">
        <v>866</v>
      </c>
      <c r="F64" s="12">
        <v>690</v>
      </c>
      <c r="G64" s="12">
        <f>L64-O64</f>
        <v>558</v>
      </c>
      <c r="H64" s="12">
        <v>62</v>
      </c>
      <c r="I64" s="12">
        <v>42</v>
      </c>
      <c r="J64" s="12">
        <v>59</v>
      </c>
      <c r="K64" s="3"/>
      <c r="L64" s="12">
        <v>16066</v>
      </c>
      <c r="M64" s="11">
        <f>C64+D64+F64+H64</f>
        <v>14541</v>
      </c>
      <c r="N64" s="11">
        <f>E64+G64+J64</f>
        <v>1483</v>
      </c>
      <c r="O64" s="12">
        <f>SUM(C64:F64)+SUM(H64:J64)</f>
        <v>15508</v>
      </c>
      <c r="P64" s="3"/>
      <c r="Q64" s="3"/>
    </row>
    <row r="65" ht="17" customHeight="1">
      <c r="A65" t="s" s="10">
        <v>23</v>
      </c>
      <c r="B65" s="16"/>
      <c r="C65" s="21">
        <f>C62+2*C63+3*C64</f>
        <v>1938889</v>
      </c>
      <c r="D65" s="21">
        <f>D62+2*D63+3*D64</f>
        <v>1434013</v>
      </c>
      <c r="E65" s="21">
        <f>E62+2*E63+3*E64</f>
        <v>739784</v>
      </c>
      <c r="F65" s="21">
        <f>F62+2*F63+3*F64</f>
        <v>455635</v>
      </c>
      <c r="G65" s="21">
        <f>G62+2*G63+3*G64</f>
        <v>458407</v>
      </c>
      <c r="H65" s="21">
        <f>H62+2*H63+3*H64</f>
        <v>141074</v>
      </c>
      <c r="I65" s="21">
        <f>I62+2*I63+3*I64</f>
        <v>43872</v>
      </c>
      <c r="J65" s="21">
        <f>J62+2*J63+3*J64</f>
        <v>89470</v>
      </c>
      <c r="K65" s="36"/>
      <c r="L65" s="21">
        <f>L62+2*L63+3*L64</f>
        <v>5301144</v>
      </c>
      <c r="M65" s="23">
        <f>C65+D65+F65+H65</f>
        <v>3969611</v>
      </c>
      <c r="N65" s="37">
        <f>E65+G65+J65</f>
        <v>1287661</v>
      </c>
      <c r="O65" s="21">
        <f>O62+2*O63+3*O64</f>
        <v>4842737</v>
      </c>
      <c r="P65" s="7"/>
      <c r="Q65" s="3"/>
    </row>
    <row r="66" ht="17" customHeight="1">
      <c r="A66" t="s" s="10">
        <v>24</v>
      </c>
      <c r="B66" s="16"/>
      <c r="C66" s="15">
        <f>C61/C65</f>
        <v>0.008595128447270575</v>
      </c>
      <c r="D66" s="15">
        <f>D61/D65</f>
        <v>0.01765255963509397</v>
      </c>
      <c r="E66" s="15">
        <f>E61/E65</f>
        <v>0.02207130730050934</v>
      </c>
      <c r="F66" s="15">
        <f>F61/F65</f>
        <v>0.02485542155453378</v>
      </c>
      <c r="G66" s="15">
        <f>G61/G65</f>
        <v>0.01490160490568425</v>
      </c>
      <c r="H66" s="15">
        <f>H61/H65</f>
        <v>0.007776060790790649</v>
      </c>
      <c r="I66" s="15">
        <f>I61/I65</f>
        <v>0.03868070751276441</v>
      </c>
      <c r="J66" s="15">
        <f>J61/J65</f>
        <v>0.02228680004470772</v>
      </c>
      <c r="K66" s="36"/>
      <c r="L66" s="15">
        <f>L61/L65</f>
        <v>0.015327069025101</v>
      </c>
      <c r="M66" s="15">
        <f>M61/M65</f>
        <v>0.01370436549072441</v>
      </c>
      <c r="N66" s="15">
        <f>N61/N65</f>
        <v>0.0195338679978659</v>
      </c>
      <c r="O66" s="15">
        <f>O61/O65</f>
        <v>0.01536734288894896</v>
      </c>
      <c r="P66" s="7"/>
      <c r="Q66" s="3"/>
    </row>
    <row r="67" ht="17" customHeight="1">
      <c r="A67" t="s" s="10">
        <v>46</v>
      </c>
      <c r="B67" s="39"/>
      <c r="C67" s="20">
        <f>C26/C61</f>
        <v>0.941014101410141</v>
      </c>
      <c r="D67" s="20">
        <f>D26/D61</f>
        <v>0.9377024571383424</v>
      </c>
      <c r="E67" s="20">
        <f>E26/E61</f>
        <v>0.9545565899069084</v>
      </c>
      <c r="F67" s="20">
        <f>F26/F61</f>
        <v>0.9448123620309051</v>
      </c>
      <c r="G67" s="20">
        <f>G26/G61</f>
        <v>0.960327916849656</v>
      </c>
      <c r="H67" s="20">
        <f>H26/H61</f>
        <v>0.9507748404740201</v>
      </c>
      <c r="I67" s="20">
        <f>I26/I61</f>
        <v>0.9670005892751915</v>
      </c>
      <c r="J67" s="20">
        <f>J26/J61</f>
        <v>0.9538615847542627</v>
      </c>
      <c r="K67" s="3"/>
      <c r="L67" s="20">
        <f>L26/L61</f>
        <v>0.9458468203468265</v>
      </c>
      <c r="M67" s="20">
        <f>M26/M61</f>
        <v>0.9404606532968144</v>
      </c>
      <c r="N67" s="20">
        <f>N26/N61</f>
        <v>0.956068858585457</v>
      </c>
      <c r="O67" s="20">
        <f>O26/O61</f>
        <v>0</v>
      </c>
      <c r="P67" s="3"/>
      <c r="Q67" s="3"/>
    </row>
    <row r="68" ht="17" customHeight="1">
      <c r="A68" s="40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ht="17" customHeight="1">
      <c r="A69" s="34"/>
      <c r="B69" s="7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ht="17" customHeight="1">
      <c r="A70" s="34"/>
      <c r="B70" s="7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ht="17" customHeight="1">
      <c r="A71" s="34"/>
      <c r="B71" s="7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ht="17" customHeight="1">
      <c r="A72" s="34"/>
      <c r="B72" s="7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&amp;L&amp;"Helvetica,Regular"&amp;12&amp;K000000	&amp;P</oddFooter>
  </headerFooter>
  <drawing r:id="rId1"/>
  <legacyDrawing r:id="rId2"/>
</worksheet>
</file>

<file path=xl/worksheets/sheet2.xml><?xml version="1.0" encoding="utf-8"?>
<worksheet xmlns:r="http://schemas.openxmlformats.org/officeDocument/2006/relationships" xmlns="http://schemas.openxmlformats.org/spreadsheetml/2006/main">
  <dimension ref="A1:P43"/>
  <sheetViews>
    <sheetView workbookViewId="0" showGridLines="0" defaultGridColor="1"/>
  </sheetViews>
  <sheetFormatPr defaultColWidth="6.625" defaultRowHeight="12.85" customHeight="1" outlineLevelRow="0" outlineLevelCol="0"/>
  <cols>
    <col min="1" max="1" width="6.625" style="41" customWidth="1"/>
    <col min="2" max="2" width="6.625" style="41" customWidth="1"/>
    <col min="3" max="3" width="6.625" style="41" customWidth="1"/>
    <col min="4" max="4" width="6.625" style="41" customWidth="1"/>
    <col min="5" max="5" width="6.625" style="41" customWidth="1"/>
    <col min="6" max="6" width="6.625" style="41" customWidth="1"/>
    <col min="7" max="7" width="6.625" style="41" customWidth="1"/>
    <col min="8" max="8" width="6.625" style="41" customWidth="1"/>
    <col min="9" max="9" width="6.625" style="41" customWidth="1"/>
    <col min="10" max="10" width="6.625" style="41" customWidth="1"/>
    <col min="11" max="11" width="6.625" style="41" customWidth="1"/>
    <col min="12" max="12" width="6.625" style="41" customWidth="1"/>
    <col min="13" max="13" width="6.625" style="41" customWidth="1"/>
    <col min="14" max="14" width="6.625" style="41" customWidth="1"/>
    <col min="15" max="15" width="6.625" style="41" customWidth="1"/>
    <col min="16" max="16" width="6.625" style="41" customWidth="1"/>
    <col min="17" max="256" width="6.625" style="41" customWidth="1"/>
  </cols>
  <sheetData>
    <row r="1" ht="15.6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ht="16" customHeight="1">
      <c r="A2" s="42"/>
      <c r="B2" t="s" s="43">
        <v>47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ht="16" customHeight="1">
      <c r="A3" t="s" s="44">
        <v>4</v>
      </c>
      <c r="B3" t="s" s="45">
        <v>48</v>
      </c>
      <c r="C3" t="s" s="46">
        <v>49</v>
      </c>
      <c r="D3" t="s" s="47">
        <v>50</v>
      </c>
      <c r="E3" t="s" s="47">
        <v>51</v>
      </c>
      <c r="F3" t="s" s="47">
        <v>52</v>
      </c>
      <c r="G3" t="s" s="47">
        <v>5</v>
      </c>
      <c r="H3" t="s" s="47">
        <v>6</v>
      </c>
      <c r="I3" s="42"/>
      <c r="J3" s="42"/>
      <c r="K3" s="42"/>
      <c r="L3" s="42"/>
      <c r="M3" s="42"/>
      <c r="N3" s="42"/>
      <c r="O3" s="42"/>
      <c r="P3" s="42"/>
    </row>
    <row r="4" ht="16" customHeight="1">
      <c r="A4" t="s" s="48">
        <v>7</v>
      </c>
      <c r="B4" s="49">
        <f>C25</f>
        <v>0.008475314905726693</v>
      </c>
      <c r="C4" s="50">
        <f>E25</f>
        <v>0.0107212677501556</v>
      </c>
      <c r="D4" s="50">
        <f>G25</f>
        <v>0.01061747195501778</v>
      </c>
      <c r="E4" s="50">
        <f>I25</f>
        <v>0.009868889149851828</v>
      </c>
      <c r="F4" s="50">
        <f>K25</f>
        <v>0.007867517314101919</v>
      </c>
      <c r="G4" s="50">
        <f>M25</f>
        <v>0.008323882010850546</v>
      </c>
      <c r="H4" s="50">
        <f>O25</f>
        <v>0.01053264438494097</v>
      </c>
      <c r="I4" s="42"/>
      <c r="J4" s="42"/>
      <c r="K4" s="42"/>
      <c r="L4" s="42"/>
      <c r="M4" s="42"/>
      <c r="N4" s="42"/>
      <c r="O4" s="42"/>
      <c r="P4" s="42"/>
    </row>
    <row r="5" ht="16" customHeight="1">
      <c r="A5" t="s" s="48">
        <v>8</v>
      </c>
      <c r="B5" s="50">
        <f>C29</f>
        <v>0.008279144862828495</v>
      </c>
      <c r="C5" s="50">
        <f>E29</f>
        <v>0.01247588916796945</v>
      </c>
      <c r="D5" s="50">
        <f>G29</f>
        <v>0.01404237056865882</v>
      </c>
      <c r="E5" s="50">
        <f>I29</f>
        <v>0.01566322720652851</v>
      </c>
      <c r="F5" s="50">
        <f>K29</f>
        <v>0.01165797718868163</v>
      </c>
      <c r="G5" s="50">
        <f>M29</f>
        <v>0.01239767711739591</v>
      </c>
      <c r="H5" s="50">
        <f>O29</f>
        <v>0.01271398214927758</v>
      </c>
      <c r="I5" s="42"/>
      <c r="J5" s="42"/>
      <c r="K5" s="42"/>
      <c r="L5" s="42"/>
      <c r="M5" s="42"/>
      <c r="N5" s="42"/>
      <c r="O5" s="42"/>
      <c r="P5" s="42"/>
    </row>
    <row r="6" ht="16" customHeight="1">
      <c r="A6" t="s" s="47">
        <v>53</v>
      </c>
      <c r="B6" s="51">
        <f>B25</f>
        <v>23921</v>
      </c>
      <c r="C6" s="51">
        <f>D25</f>
        <v>30541</v>
      </c>
      <c r="D6" s="51">
        <f>F25</f>
        <v>30817</v>
      </c>
      <c r="E6" s="51">
        <f>H25</f>
        <v>28573</v>
      </c>
      <c r="F6" s="51">
        <f>J25</f>
        <v>23756</v>
      </c>
      <c r="G6" s="51">
        <f>L25</f>
        <v>27258</v>
      </c>
      <c r="H6" s="51">
        <f>N25</f>
        <v>37105</v>
      </c>
      <c r="I6" s="42"/>
      <c r="J6" s="42"/>
      <c r="K6" s="42"/>
      <c r="L6" s="42"/>
      <c r="M6" s="42"/>
      <c r="N6" s="42"/>
      <c r="O6" s="42"/>
      <c r="P6" s="42"/>
    </row>
    <row r="7" ht="16" customHeight="1">
      <c r="A7" t="s" s="47">
        <v>54</v>
      </c>
      <c r="B7" s="51">
        <f>B35</f>
        <v>2822432</v>
      </c>
      <c r="C7" s="51">
        <f>D35</f>
        <v>2848637</v>
      </c>
      <c r="D7" s="51">
        <f>F35</f>
        <v>2902480</v>
      </c>
      <c r="E7" s="51">
        <f>H35</f>
        <v>2895260</v>
      </c>
      <c r="F7" s="51">
        <f>J35</f>
        <v>3019504</v>
      </c>
      <c r="G7" s="51">
        <f>L35</f>
        <v>3274674</v>
      </c>
      <c r="H7" s="51">
        <f>N35</f>
        <v>3522857</v>
      </c>
      <c r="I7" s="42"/>
      <c r="J7" s="42"/>
      <c r="K7" s="42"/>
      <c r="L7" s="42"/>
      <c r="M7" s="42"/>
      <c r="N7" s="42"/>
      <c r="O7" s="42"/>
      <c r="P7" s="42"/>
    </row>
    <row r="8" ht="16" customHeight="1">
      <c r="A8" t="s" s="47">
        <v>53</v>
      </c>
      <c r="B8" s="51">
        <f>B29</f>
        <v>6338</v>
      </c>
      <c r="C8" s="51">
        <f>D29</f>
        <v>10103</v>
      </c>
      <c r="D8" s="51">
        <f>F29</f>
        <v>12401</v>
      </c>
      <c r="E8" s="51">
        <f>H29</f>
        <v>15186</v>
      </c>
      <c r="F8" s="51">
        <f>J29</f>
        <v>13168</v>
      </c>
      <c r="G8" s="51">
        <f>L29</f>
        <v>15480</v>
      </c>
      <c r="H8" s="51">
        <f>N29</f>
        <v>18494</v>
      </c>
      <c r="I8" s="42"/>
      <c r="J8" s="42"/>
      <c r="K8" s="42"/>
      <c r="L8" s="42"/>
      <c r="M8" s="42"/>
      <c r="N8" s="42"/>
      <c r="O8" s="42"/>
      <c r="P8" s="42"/>
    </row>
    <row r="9" ht="16" customHeight="1">
      <c r="A9" t="s" s="47">
        <v>54</v>
      </c>
      <c r="B9" s="51">
        <f>B39</f>
        <v>765538</v>
      </c>
      <c r="C9" s="51">
        <f>D39</f>
        <v>809802</v>
      </c>
      <c r="D9" s="51">
        <f>F39</f>
        <v>883113</v>
      </c>
      <c r="E9" s="51">
        <f>H39</f>
        <v>969532</v>
      </c>
      <c r="F9" s="51">
        <f>J39</f>
        <v>1129527</v>
      </c>
      <c r="G9" s="51">
        <f>L39</f>
        <v>1248621</v>
      </c>
      <c r="H9" s="51">
        <f>N39</f>
        <v>1454619</v>
      </c>
      <c r="I9" s="42"/>
      <c r="J9" s="42"/>
      <c r="K9" s="42"/>
      <c r="L9" s="42"/>
      <c r="M9" s="42"/>
      <c r="N9" s="42"/>
      <c r="O9" s="42"/>
      <c r="P9" s="42"/>
    </row>
    <row r="10" ht="15.65" customHeigh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ht="15.65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ht="15.65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ht="15.65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</row>
    <row r="14" ht="15.65" customHeight="1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ht="15.6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</row>
    <row r="16" ht="15.6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ht="15.6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ht="15.65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ht="16" customHeight="1">
      <c r="A19" t="s" s="47">
        <v>55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ht="16" customHeight="1">
      <c r="A20" s="42"/>
      <c r="B20" s="47">
        <v>1976</v>
      </c>
      <c r="C20" t="s" s="47">
        <v>56</v>
      </c>
      <c r="D20" s="47">
        <v>1981</v>
      </c>
      <c r="E20" t="s" s="47">
        <v>56</v>
      </c>
      <c r="F20" s="47">
        <v>1986</v>
      </c>
      <c r="G20" t="s" s="47">
        <v>56</v>
      </c>
      <c r="H20" s="47">
        <v>1991</v>
      </c>
      <c r="I20" t="s" s="47">
        <v>56</v>
      </c>
      <c r="J20" s="47">
        <v>1996</v>
      </c>
      <c r="K20" t="s" s="47">
        <v>56</v>
      </c>
      <c r="L20" s="47">
        <v>2001</v>
      </c>
      <c r="M20" t="s" s="47">
        <v>56</v>
      </c>
      <c r="N20" s="47">
        <v>2006</v>
      </c>
      <c r="O20" t="s" s="47">
        <v>56</v>
      </c>
      <c r="P20" s="42"/>
    </row>
    <row r="21" ht="16" customHeight="1">
      <c r="A21" t="s" s="47">
        <v>57</v>
      </c>
      <c r="B21" s="51">
        <v>4646</v>
      </c>
      <c r="C21" s="50">
        <v>0.004</v>
      </c>
      <c r="D21" s="51">
        <v>8008</v>
      </c>
      <c r="E21" s="50">
        <v>0.006</v>
      </c>
      <c r="F21" s="51">
        <v>9262</v>
      </c>
      <c r="G21" s="50">
        <v>0.007</v>
      </c>
      <c r="H21" s="51">
        <v>8934</v>
      </c>
      <c r="I21" s="50">
        <v>0.006</v>
      </c>
      <c r="J21" s="51">
        <v>8193</v>
      </c>
      <c r="K21" s="50">
        <v>0.006</v>
      </c>
      <c r="L21" s="51">
        <v>9223</v>
      </c>
      <c r="M21" s="50">
        <v>0.006</v>
      </c>
      <c r="N21" s="51">
        <v>10886</v>
      </c>
      <c r="O21" s="50">
        <v>0.007</v>
      </c>
      <c r="P21" s="42"/>
    </row>
    <row r="22" ht="16" customHeight="1">
      <c r="A22" t="s" s="47">
        <v>58</v>
      </c>
      <c r="B22" s="51">
        <v>10816</v>
      </c>
      <c r="C22" s="50">
        <v>0.01</v>
      </c>
      <c r="D22" s="51">
        <v>13768</v>
      </c>
      <c r="E22" s="52">
        <v>0.012</v>
      </c>
      <c r="F22" s="51">
        <v>13062</v>
      </c>
      <c r="G22" s="50">
        <v>0.011</v>
      </c>
      <c r="H22" s="53">
        <v>12068</v>
      </c>
      <c r="I22" s="50">
        <v>0.011</v>
      </c>
      <c r="J22" s="53">
        <v>10602</v>
      </c>
      <c r="K22" s="50">
        <v>0.008999999999999999</v>
      </c>
      <c r="L22" s="51">
        <v>12837</v>
      </c>
      <c r="M22" s="50">
        <v>0.01</v>
      </c>
      <c r="N22" s="51">
        <v>18909</v>
      </c>
      <c r="O22" s="50">
        <v>0.013</v>
      </c>
      <c r="P22" s="42"/>
    </row>
    <row r="23" ht="16" customHeight="1">
      <c r="A23" t="s" s="47">
        <v>59</v>
      </c>
      <c r="B23" s="51">
        <v>8263</v>
      </c>
      <c r="C23" s="50">
        <v>0.022</v>
      </c>
      <c r="D23" s="54">
        <v>8401</v>
      </c>
      <c r="E23" s="55">
        <v>0.024</v>
      </c>
      <c r="F23" s="56">
        <v>8061</v>
      </c>
      <c r="G23" s="57">
        <v>0.022</v>
      </c>
      <c r="H23" s="58">
        <v>7186</v>
      </c>
      <c r="I23" s="59">
        <v>0.02</v>
      </c>
      <c r="J23" s="58">
        <v>4494</v>
      </c>
      <c r="K23" s="60">
        <v>0.012</v>
      </c>
      <c r="L23" s="51">
        <v>4572</v>
      </c>
      <c r="M23" s="50">
        <v>0.012</v>
      </c>
      <c r="N23" s="51">
        <v>6476</v>
      </c>
      <c r="O23" s="50">
        <v>0.015</v>
      </c>
      <c r="P23" s="42"/>
    </row>
    <row r="24" ht="16" customHeight="1">
      <c r="A24" t="s" s="47">
        <v>60</v>
      </c>
      <c r="B24" s="47">
        <v>196</v>
      </c>
      <c r="C24" s="50">
        <v>0.003</v>
      </c>
      <c r="D24" s="44">
        <v>364</v>
      </c>
      <c r="E24" s="55">
        <v>0.006</v>
      </c>
      <c r="F24" s="46">
        <v>432</v>
      </c>
      <c r="G24" s="57">
        <v>0.007</v>
      </c>
      <c r="H24" s="45">
        <v>385</v>
      </c>
      <c r="I24" s="59">
        <v>0.007</v>
      </c>
      <c r="J24" s="45">
        <v>467</v>
      </c>
      <c r="K24" s="60">
        <v>0.007</v>
      </c>
      <c r="L24" s="47">
        <v>626</v>
      </c>
      <c r="M24" s="50">
        <v>0.01</v>
      </c>
      <c r="N24" s="47">
        <v>834</v>
      </c>
      <c r="O24" s="50">
        <v>0.011</v>
      </c>
      <c r="P24" s="42"/>
    </row>
    <row r="25" ht="16" customHeight="1">
      <c r="A25" s="42"/>
      <c r="B25" s="51">
        <f>SUM(B21:B24)</f>
        <v>23921</v>
      </c>
      <c r="C25" s="61">
        <f>B25/B35</f>
        <v>0.008475314905726693</v>
      </c>
      <c r="D25" s="51">
        <f>SUM(D21:D24)</f>
        <v>30541</v>
      </c>
      <c r="E25" s="62">
        <f>D25/D35</f>
        <v>0.0107212677501556</v>
      </c>
      <c r="F25" s="51">
        <f>SUM(F21:F24)</f>
        <v>30817</v>
      </c>
      <c r="G25" s="61">
        <f>F25/F35</f>
        <v>0.01061747195501778</v>
      </c>
      <c r="H25" s="63">
        <f>SUM(H21:H24)</f>
        <v>28573</v>
      </c>
      <c r="I25" s="61">
        <f>H25/H35</f>
        <v>0.009868889149851828</v>
      </c>
      <c r="J25" s="63">
        <f>SUM(J21:J24)</f>
        <v>23756</v>
      </c>
      <c r="K25" s="61">
        <f>J25/J35</f>
        <v>0.007867517314101919</v>
      </c>
      <c r="L25" s="51">
        <f>SUM(L21:L24)</f>
        <v>27258</v>
      </c>
      <c r="M25" s="61">
        <f>L25/L35</f>
        <v>0.008323882010850546</v>
      </c>
      <c r="N25" s="51">
        <f>SUM(N21:N24)</f>
        <v>37105</v>
      </c>
      <c r="O25" s="61">
        <f>N25/N35</f>
        <v>0.01053264438494097</v>
      </c>
      <c r="P25" s="42"/>
    </row>
    <row r="26" ht="16" customHeight="1">
      <c r="A26" t="s" s="47">
        <v>19</v>
      </c>
      <c r="B26" s="47">
        <v>784</v>
      </c>
      <c r="C26" s="50">
        <v>0.008999999999999999</v>
      </c>
      <c r="D26" s="54">
        <v>2046</v>
      </c>
      <c r="E26" s="55">
        <v>0.021</v>
      </c>
      <c r="F26" s="56">
        <v>2272</v>
      </c>
      <c r="G26" s="57">
        <v>0.021</v>
      </c>
      <c r="H26" s="58">
        <v>2318</v>
      </c>
      <c r="I26" s="59">
        <v>0.02</v>
      </c>
      <c r="J26" s="58">
        <v>2759</v>
      </c>
      <c r="K26" s="60">
        <v>0.022</v>
      </c>
      <c r="L26" s="51">
        <v>3112</v>
      </c>
      <c r="M26" s="50">
        <v>0.023</v>
      </c>
      <c r="N26" s="51">
        <v>3753</v>
      </c>
      <c r="O26" s="50">
        <v>0.025</v>
      </c>
      <c r="P26" s="42"/>
    </row>
    <row r="27" ht="16" customHeight="1">
      <c r="A27" t="s" s="47">
        <v>61</v>
      </c>
      <c r="B27" s="51">
        <v>2959</v>
      </c>
      <c r="C27" s="50">
        <v>0.01</v>
      </c>
      <c r="D27" s="54">
        <v>3971</v>
      </c>
      <c r="E27" s="55">
        <v>0.012</v>
      </c>
      <c r="F27" s="56">
        <v>5066</v>
      </c>
      <c r="G27" s="57">
        <v>0.014</v>
      </c>
      <c r="H27" s="58">
        <v>6126</v>
      </c>
      <c r="I27" s="59">
        <v>0.016</v>
      </c>
      <c r="J27" s="58">
        <v>4690</v>
      </c>
      <c r="K27" s="60">
        <v>0.01</v>
      </c>
      <c r="L27" s="51">
        <v>5580</v>
      </c>
      <c r="M27" s="50">
        <v>0.011</v>
      </c>
      <c r="N27" s="51">
        <v>6790</v>
      </c>
      <c r="O27" s="50">
        <v>0.012</v>
      </c>
      <c r="P27" s="42"/>
    </row>
    <row r="28" ht="16" customHeight="1">
      <c r="A28" t="s" s="47">
        <v>62</v>
      </c>
      <c r="B28" s="51">
        <v>2595</v>
      </c>
      <c r="C28" s="50">
        <v>0.007</v>
      </c>
      <c r="D28" s="54">
        <v>4086</v>
      </c>
      <c r="E28" s="55">
        <v>0.011</v>
      </c>
      <c r="F28" s="56">
        <v>5063</v>
      </c>
      <c r="G28" s="57">
        <v>0.012</v>
      </c>
      <c r="H28" s="58">
        <v>6742</v>
      </c>
      <c r="I28" s="59">
        <v>0.014</v>
      </c>
      <c r="J28" s="58">
        <v>5719</v>
      </c>
      <c r="K28" s="60">
        <v>0.01</v>
      </c>
      <c r="L28" s="51">
        <v>6788</v>
      </c>
      <c r="M28" s="50">
        <v>0.011</v>
      </c>
      <c r="N28" s="51">
        <v>7951</v>
      </c>
      <c r="O28" s="50">
        <v>0.011</v>
      </c>
      <c r="P28" s="42"/>
    </row>
    <row r="29" ht="16" customHeight="1">
      <c r="A29" t="s" s="47">
        <v>63</v>
      </c>
      <c r="B29" s="51">
        <f>SUM(B26:B28)</f>
        <v>6338</v>
      </c>
      <c r="C29" s="64">
        <f>B29/B39</f>
        <v>0.008279144862828495</v>
      </c>
      <c r="D29" s="51">
        <f>SUM(D26:D28)</f>
        <v>10103</v>
      </c>
      <c r="E29" s="65">
        <f>D29/D39</f>
        <v>0.01247588916796945</v>
      </c>
      <c r="F29" s="51">
        <f>SUM(F26:F28)</f>
        <v>12401</v>
      </c>
      <c r="G29" s="64">
        <f>F29/F39</f>
        <v>0.01404237056865882</v>
      </c>
      <c r="H29" s="66">
        <f>SUM(H26:H28)</f>
        <v>15186</v>
      </c>
      <c r="I29" s="64">
        <f>H29/H39</f>
        <v>0.01566322720652851</v>
      </c>
      <c r="J29" s="66">
        <f>SUM(J26:J28)</f>
        <v>13168</v>
      </c>
      <c r="K29" s="64">
        <f>J29/J39</f>
        <v>0.01165797718868163</v>
      </c>
      <c r="L29" s="51">
        <f>SUM(L26:L28)</f>
        <v>15480</v>
      </c>
      <c r="M29" s="64">
        <f>L29/L39</f>
        <v>0.01239767711739591</v>
      </c>
      <c r="N29" s="51">
        <f>SUM(N26:N28)</f>
        <v>18494</v>
      </c>
      <c r="O29" s="64">
        <f>N29/N39</f>
        <v>0.01271398214927758</v>
      </c>
      <c r="P29" s="42"/>
    </row>
    <row r="30" ht="16" customHeight="1">
      <c r="A30" t="s" s="47">
        <v>64</v>
      </c>
      <c r="B30" s="51">
        <f>B25+B29</f>
        <v>30259</v>
      </c>
      <c r="C30" s="64">
        <f>B30/B40</f>
        <v>0.008433459588569581</v>
      </c>
      <c r="D30" s="51">
        <f>D25+D29</f>
        <v>40644</v>
      </c>
      <c r="E30" s="64">
        <f>D30/D40</f>
        <v>0.01110965633156655</v>
      </c>
      <c r="F30" s="51">
        <f>F25+F29</f>
        <v>43218</v>
      </c>
      <c r="G30" s="64">
        <f>F30/F40</f>
        <v>0.01141644122862653</v>
      </c>
      <c r="H30" s="51">
        <f>H25+H29</f>
        <v>43759</v>
      </c>
      <c r="I30" s="64">
        <f>H30/H40</f>
        <v>0.01132247220548997</v>
      </c>
      <c r="J30" s="51">
        <f>J25+J29</f>
        <v>36924</v>
      </c>
      <c r="K30" s="64">
        <f>J30/J40</f>
        <v>0.008899427360267977</v>
      </c>
      <c r="L30" s="51">
        <f>L25+L29</f>
        <v>42738</v>
      </c>
      <c r="M30" s="64">
        <f>L30/L40</f>
        <v>0.00944842200210245</v>
      </c>
      <c r="N30" s="51">
        <f>N25+N29</f>
        <v>55599</v>
      </c>
      <c r="O30" s="64">
        <f>N30/N40</f>
        <v>0.01117011915275935</v>
      </c>
      <c r="P30" s="51">
        <f>N30/L30</f>
        <v>1.300926575880949</v>
      </c>
    </row>
    <row r="31" ht="16" customHeight="1">
      <c r="A31" t="s" s="47">
        <v>57</v>
      </c>
      <c r="B31" s="51">
        <v>1284581</v>
      </c>
      <c r="C31" s="67">
        <v>1</v>
      </c>
      <c r="D31" s="51">
        <v>1338142</v>
      </c>
      <c r="E31" s="67">
        <v>1</v>
      </c>
      <c r="F31" s="51">
        <v>1339533</v>
      </c>
      <c r="G31" s="67">
        <v>1</v>
      </c>
      <c r="H31" s="51">
        <v>1338557</v>
      </c>
      <c r="I31" s="67">
        <v>1</v>
      </c>
      <c r="J31" s="51">
        <v>1415512</v>
      </c>
      <c r="K31" s="67">
        <v>1</v>
      </c>
      <c r="L31" s="51">
        <v>1533253</v>
      </c>
      <c r="M31" s="67">
        <v>1</v>
      </c>
      <c r="N31" s="51">
        <v>1608683</v>
      </c>
      <c r="O31" s="67">
        <v>1</v>
      </c>
      <c r="P31" s="42"/>
    </row>
    <row r="32" ht="16" customHeight="1">
      <c r="A32" t="s" s="47">
        <v>58</v>
      </c>
      <c r="B32" s="51">
        <v>1100297</v>
      </c>
      <c r="C32" s="67">
        <v>1</v>
      </c>
      <c r="D32" s="51">
        <v>1101534</v>
      </c>
      <c r="E32" s="67">
        <v>1</v>
      </c>
      <c r="F32" s="51">
        <v>1136322</v>
      </c>
      <c r="G32" s="67">
        <v>1</v>
      </c>
      <c r="H32" s="51">
        <v>1134822</v>
      </c>
      <c r="I32" s="67">
        <v>1</v>
      </c>
      <c r="J32" s="51">
        <v>1175694</v>
      </c>
      <c r="K32" s="67">
        <v>1</v>
      </c>
      <c r="L32" s="51">
        <v>1290537</v>
      </c>
      <c r="M32" s="67">
        <v>1</v>
      </c>
      <c r="N32" s="51">
        <v>1415489</v>
      </c>
      <c r="O32" s="67">
        <v>1</v>
      </c>
      <c r="P32" s="42"/>
    </row>
    <row r="33" ht="16" customHeight="1">
      <c r="A33" t="s" s="47">
        <v>59</v>
      </c>
      <c r="B33" s="51">
        <v>370227</v>
      </c>
      <c r="C33" s="67">
        <v>1</v>
      </c>
      <c r="D33" s="51">
        <v>348360</v>
      </c>
      <c r="E33" s="67">
        <v>1</v>
      </c>
      <c r="F33" s="51">
        <v>364400</v>
      </c>
      <c r="G33" s="67">
        <v>1</v>
      </c>
      <c r="H33" s="51">
        <v>362743</v>
      </c>
      <c r="I33" s="67">
        <v>1</v>
      </c>
      <c r="J33" s="51">
        <v>363622</v>
      </c>
      <c r="K33" s="67">
        <v>1</v>
      </c>
      <c r="L33" s="51">
        <v>386024</v>
      </c>
      <c r="M33" s="67">
        <v>1</v>
      </c>
      <c r="N33" s="51">
        <v>425129</v>
      </c>
      <c r="O33" s="67">
        <v>1</v>
      </c>
      <c r="P33" s="42"/>
    </row>
    <row r="34" ht="16" customHeight="1">
      <c r="A34" t="s" s="47">
        <v>60</v>
      </c>
      <c r="B34" s="51">
        <v>67327</v>
      </c>
      <c r="C34" s="67">
        <v>1</v>
      </c>
      <c r="D34" s="51">
        <v>60601</v>
      </c>
      <c r="E34" s="67">
        <v>1</v>
      </c>
      <c r="F34" s="51">
        <v>62225</v>
      </c>
      <c r="G34" s="67">
        <v>1</v>
      </c>
      <c r="H34" s="51">
        <v>59138</v>
      </c>
      <c r="I34" s="67">
        <v>1</v>
      </c>
      <c r="J34" s="51">
        <v>64676</v>
      </c>
      <c r="K34" s="67">
        <v>1</v>
      </c>
      <c r="L34" s="51">
        <v>64860</v>
      </c>
      <c r="M34" s="67">
        <v>1</v>
      </c>
      <c r="N34" s="51">
        <v>73556</v>
      </c>
      <c r="O34" s="67">
        <v>1</v>
      </c>
      <c r="P34" s="68"/>
    </row>
    <row r="35" ht="16" customHeight="1">
      <c r="A35" s="42"/>
      <c r="B35" s="51">
        <f>SUM(B31:B34)</f>
        <v>2822432</v>
      </c>
      <c r="C35" s="42"/>
      <c r="D35" s="51">
        <f>SUM(D31:D34)</f>
        <v>2848637</v>
      </c>
      <c r="E35" s="42"/>
      <c r="F35" s="51">
        <f>SUM(F31:F34)</f>
        <v>2902480</v>
      </c>
      <c r="G35" s="42"/>
      <c r="H35" s="51">
        <f>SUM(H31:H34)</f>
        <v>2895260</v>
      </c>
      <c r="I35" s="42"/>
      <c r="J35" s="51">
        <f>SUM(J31:J34)</f>
        <v>3019504</v>
      </c>
      <c r="K35" s="42"/>
      <c r="L35" s="51">
        <f>SUM(L31:L34)</f>
        <v>3274674</v>
      </c>
      <c r="M35" s="42"/>
      <c r="N35" s="51">
        <f>SUM(N31:N34)</f>
        <v>3522857</v>
      </c>
      <c r="O35" s="42"/>
      <c r="P35" s="42"/>
    </row>
    <row r="36" ht="16" customHeight="1">
      <c r="A36" t="s" s="47">
        <v>19</v>
      </c>
      <c r="B36" s="51">
        <v>84635</v>
      </c>
      <c r="C36" s="67">
        <v>1</v>
      </c>
      <c r="D36" s="51">
        <v>96701</v>
      </c>
      <c r="E36" s="67">
        <v>1</v>
      </c>
      <c r="F36" s="51">
        <v>109058</v>
      </c>
      <c r="G36" s="67">
        <v>1</v>
      </c>
      <c r="H36" s="51">
        <v>115142</v>
      </c>
      <c r="I36" s="67">
        <v>1</v>
      </c>
      <c r="J36" s="51">
        <v>124563</v>
      </c>
      <c r="K36" s="67">
        <v>1</v>
      </c>
      <c r="L36" s="51">
        <v>136027</v>
      </c>
      <c r="M36" s="67">
        <v>1</v>
      </c>
      <c r="N36" s="51">
        <v>148511</v>
      </c>
      <c r="O36" s="67">
        <v>1</v>
      </c>
      <c r="P36" s="42"/>
    </row>
    <row r="37" ht="16" customHeight="1">
      <c r="A37" t="s" s="47">
        <v>61</v>
      </c>
      <c r="B37" s="51">
        <v>307545</v>
      </c>
      <c r="C37" s="67">
        <v>1</v>
      </c>
      <c r="D37" s="51">
        <v>338469</v>
      </c>
      <c r="E37" s="67">
        <v>1</v>
      </c>
      <c r="F37" s="51">
        <v>351008</v>
      </c>
      <c r="G37" s="67">
        <v>1</v>
      </c>
      <c r="H37" s="51">
        <v>390066</v>
      </c>
      <c r="I37" s="67">
        <v>1</v>
      </c>
      <c r="J37" s="51">
        <v>454630</v>
      </c>
      <c r="K37" s="67">
        <v>1</v>
      </c>
      <c r="L37" s="51">
        <v>499220</v>
      </c>
      <c r="M37" s="67">
        <v>1</v>
      </c>
      <c r="N37" s="51">
        <v>585536</v>
      </c>
      <c r="O37" s="67">
        <v>1</v>
      </c>
      <c r="P37" s="42"/>
    </row>
    <row r="38" ht="16" customHeight="1">
      <c r="A38" t="s" s="47">
        <v>62</v>
      </c>
      <c r="B38" s="51">
        <v>373358</v>
      </c>
      <c r="C38" s="67">
        <v>1</v>
      </c>
      <c r="D38" s="51">
        <v>374632</v>
      </c>
      <c r="E38" s="67">
        <v>1</v>
      </c>
      <c r="F38" s="51">
        <v>423047</v>
      </c>
      <c r="G38" s="67">
        <v>1</v>
      </c>
      <c r="H38" s="51">
        <v>464324</v>
      </c>
      <c r="I38" s="67">
        <v>1</v>
      </c>
      <c r="J38" s="51">
        <v>550334</v>
      </c>
      <c r="K38" s="67">
        <v>1</v>
      </c>
      <c r="L38" s="51">
        <v>613374</v>
      </c>
      <c r="M38" s="67">
        <v>1</v>
      </c>
      <c r="N38" s="51">
        <v>720572</v>
      </c>
      <c r="O38" s="67">
        <v>1</v>
      </c>
      <c r="P38" s="42"/>
    </row>
    <row r="39" ht="16" customHeight="1">
      <c r="A39" t="s" s="47">
        <v>63</v>
      </c>
      <c r="B39" s="51">
        <f>SUM(B36:B38)</f>
        <v>765538</v>
      </c>
      <c r="C39" s="42"/>
      <c r="D39" s="51">
        <f>SUM(D36:D38)</f>
        <v>809802</v>
      </c>
      <c r="E39" s="42"/>
      <c r="F39" s="51">
        <f>SUM(F36:F38)</f>
        <v>883113</v>
      </c>
      <c r="G39" s="42"/>
      <c r="H39" s="51">
        <f>SUM(H36:H38)</f>
        <v>969532</v>
      </c>
      <c r="I39" s="42"/>
      <c r="J39" s="51">
        <f>SUM(J36:J38)</f>
        <v>1129527</v>
      </c>
      <c r="K39" s="42"/>
      <c r="L39" s="51">
        <f>SUM(L36:L38)</f>
        <v>1248621</v>
      </c>
      <c r="M39" s="42"/>
      <c r="N39" s="51">
        <f>SUM(N36:N38)</f>
        <v>1454619</v>
      </c>
      <c r="O39" s="42"/>
      <c r="P39" s="42"/>
    </row>
    <row r="40" ht="16" customHeight="1">
      <c r="A40" t="s" s="47">
        <v>64</v>
      </c>
      <c r="B40" s="51">
        <f>B35+B39</f>
        <v>3587970</v>
      </c>
      <c r="C40" s="42"/>
      <c r="D40" s="51">
        <f>D35+D39</f>
        <v>3658439</v>
      </c>
      <c r="E40" s="42"/>
      <c r="F40" s="51">
        <f>F35+F39</f>
        <v>3785593</v>
      </c>
      <c r="G40" s="42"/>
      <c r="H40" s="51">
        <f>H35+H39</f>
        <v>3864792</v>
      </c>
      <c r="I40" s="42"/>
      <c r="J40" s="51">
        <f>J35+J39</f>
        <v>4149031</v>
      </c>
      <c r="K40" s="42"/>
      <c r="L40" s="51">
        <f>L35+L39</f>
        <v>4523295</v>
      </c>
      <c r="M40" s="42"/>
      <c r="N40" s="51">
        <f>N35+N39</f>
        <v>4977476</v>
      </c>
      <c r="O40" s="42"/>
      <c r="P40" s="51">
        <f>N40/L40</f>
        <v>1.100409325502758</v>
      </c>
    </row>
    <row r="41" ht="15.65" customHeight="1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ht="16" customHeight="1">
      <c r="A42" t="s" s="47">
        <v>65</v>
      </c>
      <c r="B42" s="50">
        <f>B4-B6/B7</f>
        <v>0</v>
      </c>
      <c r="C42" s="50">
        <f>C4-C6/C7</f>
        <v>0</v>
      </c>
      <c r="D42" s="50">
        <f>D4-D6/D7</f>
        <v>0</v>
      </c>
      <c r="E42" s="50">
        <f>E4-E6/E7</f>
        <v>0</v>
      </c>
      <c r="F42" s="50">
        <f>F4-F6/F7</f>
        <v>0</v>
      </c>
      <c r="G42" s="50">
        <f>G4-G6/G7</f>
        <v>0</v>
      </c>
      <c r="H42" s="50">
        <f>H4-H6/H7</f>
        <v>0</v>
      </c>
      <c r="I42" s="42"/>
      <c r="J42" s="42"/>
      <c r="K42" s="42"/>
      <c r="L42" s="42"/>
      <c r="M42" s="42"/>
      <c r="N42" s="42"/>
      <c r="O42" s="42"/>
      <c r="P42" s="42"/>
    </row>
    <row r="43" ht="16" customHeight="1">
      <c r="A43" s="42"/>
      <c r="B43" s="50">
        <f>B5-B8/B9</f>
        <v>0</v>
      </c>
      <c r="C43" s="50">
        <f>C5-C8/C9</f>
        <v>0</v>
      </c>
      <c r="D43" s="50">
        <f>D5-D8/D9</f>
        <v>0</v>
      </c>
      <c r="E43" s="50">
        <f>E5-E8/E9</f>
        <v>0</v>
      </c>
      <c r="F43" s="50">
        <f>F5-F8/F9</f>
        <v>0</v>
      </c>
      <c r="G43" s="50">
        <f>G5-G8/G9</f>
        <v>0</v>
      </c>
      <c r="H43" s="50">
        <f>H5-H8/H9</f>
        <v>0</v>
      </c>
      <c r="I43" s="42"/>
      <c r="J43" s="42"/>
      <c r="K43" s="42"/>
      <c r="L43" s="42"/>
      <c r="M43" s="42"/>
      <c r="N43" s="42"/>
      <c r="O43" s="42"/>
      <c r="P43" s="42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&amp;L&amp;"Helvetica,Regular"&amp;12&amp;K000000	&amp;P</oddFooter>
  </headerFooter>
  <drawing r:id="rId1"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O10"/>
  <sheetViews>
    <sheetView workbookViewId="0" showGridLines="0" defaultGridColor="1"/>
  </sheetViews>
  <sheetFormatPr defaultColWidth="6.625" defaultRowHeight="12.85" customHeight="1" outlineLevelRow="0" outlineLevelCol="0"/>
  <cols>
    <col min="1" max="1" width="6.625" style="69" customWidth="1"/>
    <col min="2" max="2" width="6.625" style="69" customWidth="1"/>
    <col min="3" max="3" width="6.625" style="69" customWidth="1"/>
    <col min="4" max="4" width="6.625" style="69" customWidth="1"/>
    <col min="5" max="5" width="6.625" style="69" customWidth="1"/>
    <col min="6" max="6" width="6.625" style="69" customWidth="1"/>
    <col min="7" max="7" width="6.625" style="69" customWidth="1"/>
    <col min="8" max="8" width="6.625" style="69" customWidth="1"/>
    <col min="9" max="9" width="6.625" style="69" customWidth="1"/>
    <col min="10" max="10" width="6.625" style="69" customWidth="1"/>
    <col min="11" max="11" width="6.625" style="69" customWidth="1"/>
    <col min="12" max="12" width="6.625" style="69" customWidth="1"/>
    <col min="13" max="13" width="6.625" style="69" customWidth="1"/>
    <col min="14" max="14" width="6.625" style="69" customWidth="1"/>
    <col min="15" max="15" width="6.625" style="69" customWidth="1"/>
    <col min="16" max="256" width="6.625" style="69" customWidth="1"/>
  </cols>
  <sheetData>
    <row r="1" ht="16" customHeight="1">
      <c r="A1" s="42"/>
      <c r="B1" s="47">
        <f>'Capital cities'!B20</f>
        <v>1976</v>
      </c>
      <c r="C1" t="s" s="47">
        <f>'Capital cities'!C20</f>
        <v>56</v>
      </c>
      <c r="D1" s="47">
        <f>'Capital cities'!D20</f>
        <v>1981</v>
      </c>
      <c r="E1" t="s" s="47">
        <f>'Capital cities'!E20</f>
        <v>56</v>
      </c>
      <c r="F1" s="47">
        <f>'Capital cities'!F20</f>
        <v>1986</v>
      </c>
      <c r="G1" t="s" s="47">
        <f>'Capital cities'!G20</f>
        <v>56</v>
      </c>
      <c r="H1" s="47">
        <f>'Capital cities'!H20</f>
        <v>1991</v>
      </c>
      <c r="I1" t="s" s="47">
        <f>'Capital cities'!I20</f>
        <v>56</v>
      </c>
      <c r="J1" s="47">
        <f>'Capital cities'!J20</f>
        <v>1996</v>
      </c>
      <c r="K1" t="s" s="47">
        <f>'Capital cities'!K20</f>
        <v>56</v>
      </c>
      <c r="L1" s="47">
        <f>'Capital cities'!L20</f>
        <v>2001</v>
      </c>
      <c r="M1" t="s" s="47">
        <f>'Capital cities'!M20</f>
        <v>56</v>
      </c>
      <c r="N1" s="47">
        <f>'Capital cities'!N20</f>
        <v>2006</v>
      </c>
      <c r="O1" s="42"/>
    </row>
    <row r="2" ht="16" customHeight="1">
      <c r="A2" t="s" s="47">
        <f>'Capital cities'!A21</f>
        <v>57</v>
      </c>
      <c r="B2" s="47">
        <f>'Capital cities'!B21</f>
        <v>4646</v>
      </c>
      <c r="C2" s="50">
        <f>B2/B3</f>
        <v>0.00361674351403298</v>
      </c>
      <c r="D2" s="47">
        <f>'Capital cities'!D21</f>
        <v>8008</v>
      </c>
      <c r="E2" s="50">
        <f>D2/D3</f>
        <v>0.00598441719937047</v>
      </c>
      <c r="F2" s="47">
        <f>'Capital cities'!F21</f>
        <v>9262</v>
      </c>
      <c r="G2" s="50">
        <f>F2/F3</f>
        <v>0.006914350001082467</v>
      </c>
      <c r="H2" s="47">
        <f>'Capital cities'!H21</f>
        <v>8934</v>
      </c>
      <c r="I2" s="50">
        <f>H2/H3</f>
        <v>0.006674351559179026</v>
      </c>
      <c r="J2" s="47">
        <f>'Capital cities'!J21</f>
        <v>8193</v>
      </c>
      <c r="K2" s="50">
        <f>J2/J3</f>
        <v>0.005788011687643764</v>
      </c>
      <c r="L2" s="47">
        <f>'Capital cities'!L21</f>
        <v>9223</v>
      </c>
      <c r="M2" s="50">
        <f>L2/L3</f>
        <v>0.006015315150206782</v>
      </c>
      <c r="N2" s="47">
        <f>'Capital cities'!N21</f>
        <v>10886</v>
      </c>
      <c r="O2" s="50">
        <f>N2/N3</f>
        <v>0.006767026194719531</v>
      </c>
    </row>
    <row r="3" ht="16" customHeight="1">
      <c r="A3" t="s" s="47">
        <v>66</v>
      </c>
      <c r="B3" s="47">
        <f>'Capital cities'!B31</f>
        <v>1284581</v>
      </c>
      <c r="C3" s="47">
        <f>'Capital cities'!C31</f>
        <v>1</v>
      </c>
      <c r="D3" s="47">
        <f>'Capital cities'!D31</f>
        <v>1338142</v>
      </c>
      <c r="E3" s="47">
        <f>'Capital cities'!E31</f>
        <v>1</v>
      </c>
      <c r="F3" s="47">
        <f>'Capital cities'!F31</f>
        <v>1339533</v>
      </c>
      <c r="G3" s="47">
        <f>'Capital cities'!G31</f>
        <v>1</v>
      </c>
      <c r="H3" s="47">
        <f>'Capital cities'!H31</f>
        <v>1338557</v>
      </c>
      <c r="I3" s="47">
        <f>'Capital cities'!I31</f>
        <v>1</v>
      </c>
      <c r="J3" s="47">
        <f>'Capital cities'!J31</f>
        <v>1415512</v>
      </c>
      <c r="K3" s="47">
        <f>'Capital cities'!K31</f>
        <v>1</v>
      </c>
      <c r="L3" s="47">
        <f>'Capital cities'!L31</f>
        <v>1533253</v>
      </c>
      <c r="M3" s="42"/>
      <c r="N3" s="47">
        <f>'Capital cities'!N31</f>
        <v>1608683</v>
      </c>
      <c r="O3" s="42"/>
    </row>
    <row r="4" ht="16" customHeight="1">
      <c r="A4" t="s" s="47">
        <v>12</v>
      </c>
      <c r="B4" s="47">
        <f>'All States'!$C$22</f>
        <v>9361.208280828083</v>
      </c>
      <c r="C4" s="50">
        <f>B4/B5</f>
        <v>0.005640801035476471</v>
      </c>
      <c r="D4" s="47">
        <f>'All States'!$C$26</f>
        <v>15682</v>
      </c>
      <c r="E4" s="50">
        <f>D4/D5</f>
        <v>0.009047043240274515</v>
      </c>
      <c r="F4" s="47">
        <f>'All States'!$C$30</f>
        <v>18851</v>
      </c>
      <c r="G4" s="50">
        <f>F4/F5</f>
        <v>0.01086253144060643</v>
      </c>
      <c r="H4" s="47">
        <f>'All States'!$C$34</f>
        <v>16970</v>
      </c>
      <c r="I4" s="50">
        <f>H4/H5</f>
        <v>0.009578295368214057</v>
      </c>
      <c r="J4" s="47">
        <f>'All States'!$C$38</f>
        <v>17305</v>
      </c>
      <c r="K4" s="50">
        <f>J4/J5</f>
        <v>0.00869119755712309</v>
      </c>
      <c r="L4" s="47">
        <f>'All States'!$C$42</f>
        <v>17730</v>
      </c>
      <c r="M4" s="50">
        <f>L4/L5</f>
        <v>0.008329508399273317</v>
      </c>
      <c r="N4" s="47">
        <f>'All States'!$C$46</f>
        <v>19274</v>
      </c>
      <c r="O4" s="50">
        <f>N4/N5</f>
        <v>0.008365996050090066</v>
      </c>
    </row>
    <row r="5" ht="16" customHeight="1">
      <c r="A5" t="s" s="47">
        <v>66</v>
      </c>
      <c r="B5" s="47">
        <f>'All States'!$C$23</f>
        <v>1659553</v>
      </c>
      <c r="C5" s="42"/>
      <c r="D5" s="47">
        <f>'All States'!$C$27</f>
        <v>1733384</v>
      </c>
      <c r="E5" s="42"/>
      <c r="F5" s="47">
        <f>'All States'!$C$31</f>
        <v>1735415</v>
      </c>
      <c r="G5" s="42"/>
      <c r="H5" s="47">
        <f>'All States'!$C$35</f>
        <v>1771714</v>
      </c>
      <c r="I5" s="42"/>
      <c r="J5" s="47">
        <f>'All States'!$C$39</f>
        <v>1991095</v>
      </c>
      <c r="K5" s="42"/>
      <c r="L5" s="47">
        <f>'All States'!$C$43</f>
        <v>2128577</v>
      </c>
      <c r="M5" s="42"/>
      <c r="N5" s="47">
        <f>'All States'!$C$47</f>
        <v>2303850</v>
      </c>
      <c r="O5" s="42"/>
    </row>
    <row r="6" ht="16" customHeight="1">
      <c r="A6" t="s" s="47">
        <v>67</v>
      </c>
      <c r="B6" s="47">
        <f>B4-B2</f>
        <v>4715.208280828083</v>
      </c>
      <c r="C6" s="50">
        <f>B6/B7</f>
        <v>0.01257482766934087</v>
      </c>
      <c r="D6" s="47">
        <f>D4-D2</f>
        <v>7674</v>
      </c>
      <c r="E6" s="50">
        <f>D6/D7</f>
        <v>0.01941595275805709</v>
      </c>
      <c r="F6" s="47">
        <f>F4-F2</f>
        <v>9589</v>
      </c>
      <c r="G6" s="50">
        <f>F6/F7</f>
        <v>0.02422186409081494</v>
      </c>
      <c r="H6" s="47">
        <f>H4-H2</f>
        <v>8036</v>
      </c>
      <c r="I6" s="50">
        <f>H6/H7</f>
        <v>0.01855216468855404</v>
      </c>
      <c r="J6" s="47">
        <f>J4-J2</f>
        <v>9112</v>
      </c>
      <c r="K6" s="50">
        <f>J6/J7</f>
        <v>0.01583090536030425</v>
      </c>
      <c r="L6" s="47">
        <f>L4-L2</f>
        <v>8507</v>
      </c>
      <c r="M6" s="50">
        <f>L6/L7</f>
        <v>0.01428969771082637</v>
      </c>
      <c r="N6" s="47">
        <f>N4-N2</f>
        <v>8388</v>
      </c>
      <c r="O6" s="50">
        <f>N6/N7</f>
        <v>0.01206616539622853</v>
      </c>
    </row>
    <row r="7" ht="16" customHeight="1">
      <c r="A7" s="42"/>
      <c r="B7" s="47">
        <f>B5-B3</f>
        <v>374972</v>
      </c>
      <c r="C7" s="42"/>
      <c r="D7" s="47">
        <f>D5-D3</f>
        <v>395242</v>
      </c>
      <c r="E7" s="42"/>
      <c r="F7" s="47">
        <f>F5-F3</f>
        <v>395882</v>
      </c>
      <c r="G7" s="42"/>
      <c r="H7" s="47">
        <f>H5-H3</f>
        <v>433157</v>
      </c>
      <c r="I7" s="42"/>
      <c r="J7" s="47">
        <f>J5-J3</f>
        <v>575583</v>
      </c>
      <c r="K7" s="42"/>
      <c r="L7" s="47">
        <f>L5-L3</f>
        <v>595324</v>
      </c>
      <c r="M7" s="42"/>
      <c r="N7" s="47">
        <f>N5-N3</f>
        <v>695167</v>
      </c>
      <c r="O7" s="42"/>
    </row>
    <row r="8" ht="15.6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ht="15.65" customHeigh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ht="15.65" customHeigh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