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sharedStrings.xml><?xml version="1.0" encoding="utf-8"?>
<sst xmlns="http://schemas.openxmlformats.org/spreadsheetml/2006/main" uniqueCount="93">
  <si>
    <t>Re-working of analysis in: Gillham C &amp; Rissel C. Australian per capita cycling participation in 1985/86 and 2011. World Transport Policy and Practice, May 2012 Vol 18.3:5-12</t>
  </si>
  <si>
    <t>Prepared by Chris Gillham, 3rd October 2021.</t>
  </si>
  <si>
    <t>Sources:</t>
  </si>
  <si>
    <t>Gillham and Rissel: http://www.eco-logica.co.uk/pdf/wtpp18.3.pdf</t>
  </si>
  <si>
    <t>Munro, C. 2011. Australian Cycling Participation 2011. Canberra: Austroads, 2011.  http://www.austroads.com.au/abc/images/pdf/AP-C91-11.pdf</t>
  </si>
  <si>
    <t>Adena, M. &amp; Montesin, H. Day-to-Day Travel in Australia 1985-86. Canberra:Instat Australia Pty Ltd, Federal Office of Road Safety, 1988.  http://www.infrastructure.gov.au/roads/safety/publications/1988/pdf/Aust_Trav.pdf</t>
  </si>
  <si>
    <t>ABS 2010 ERP populations, as referenced in 2011 survey: table 9 at http://www.abs.gov.au/AUSSTATS/abs@.nsf/DetailsPage/3201.0Jun%202010?OpenDocument</t>
  </si>
  <si>
    <t>Notes:</t>
  </si>
  <si>
    <t xml:space="preserve">The 1985/86 survey was weighted to 1981 Australian populations. The 1981 populations which appear below are as they appear in the survey report, but have been checked against the original ABS documents and are accurate, subject to the rounding that has been applied to them in the survey report. The 2021 survey was weighted to June 2019 estimated residential populations, and these have been retrieved from the ABS web site using the reference given in the report. </t>
  </si>
  <si>
    <t>Results:</t>
  </si>
  <si>
    <t>Crude rates (using data as shown below, abstracted from original sources)</t>
  </si>
  <si>
    <t>Total Australian estimated cycling trips per day 1985/86 (wgted to 1981 popn)</t>
  </si>
  <si>
    <t>Australian estimated residental 1981  population 9+ years of age</t>
  </si>
  <si>
    <t>Crude cycling trip rate per person per day, 1985/86 survey</t>
  </si>
  <si>
    <t>Total Australian estimated cycling trips per day 2021 (wgted to 2019 popn)</t>
  </si>
  <si>
    <t>Australian estimated residental 2019  population 10+ years of age</t>
  </si>
  <si>
    <t>Crude cycling trip rate per person per day, 2021 survey</t>
  </si>
  <si>
    <t>Crude Rate Ratio</t>
  </si>
  <si>
    <t>Crude Rate Difference</t>
  </si>
  <si>
    <t>Crude Rate Difference percentage</t>
  </si>
  <si>
    <t>Crude rates using figures given in Gillham and Rissel</t>
  </si>
  <si>
    <t>Australian 2019  population 10+ years of age</t>
  </si>
  <si>
    <t>Indirectly age/sex-standardised trip ratio for 2011 (weighted to 2010 popn), using 1985/86 age/sex-specifc trips per person per day rates as standard)</t>
  </si>
  <si>
    <t>Using 2011 report table 4.2 age-specific participation for persons to estimate observed trips</t>
  </si>
  <si>
    <t>(Estimated) Observed 2010 trips per day</t>
  </si>
  <si>
    <t>Expected 2010 trips per day</t>
  </si>
  <si>
    <t>Age/sex Standardised Trip Ratio</t>
  </si>
  <si>
    <t>Using 2011 report table 4.5 broad age-group-specific participation for persons to estimate observed trips</t>
  </si>
  <si>
    <t>Using 2011 report table 4.5 broad age-group and sex-specific participation to estimate observed trips</t>
  </si>
  <si>
    <t>Supporting data abstracted from sources listed above</t>
  </si>
  <si>
    <t>Estimated cycling trips per day per person in all of Australia, 1985/86, weighted to Aust. 1981 population (table 6.5d, p217 of 1985/86 report)</t>
  </si>
  <si>
    <t>Males</t>
  </si>
  <si>
    <t>Females</t>
  </si>
  <si>
    <t>Persons</t>
  </si>
  <si>
    <t>Male</t>
  </si>
  <si>
    <t>Female</t>
  </si>
  <si>
    <t>Age Group</t>
  </si>
  <si>
    <t>Trips wgted to 1981 popn</t>
  </si>
  <si>
    <t>Popn 1981</t>
  </si>
  <si>
    <t>Trips wghted to 1981 popn</t>
  </si>
  <si>
    <t>Trips wgted 1981</t>
  </si>
  <si>
    <t>Trips per person per day</t>
  </si>
  <si>
    <t>9 to 15</t>
  </si>
  <si>
    <t>26-29</t>
  </si>
  <si>
    <t>30-59</t>
  </si>
  <si>
    <t>60-64</t>
  </si>
  <si>
    <t>65+</t>
  </si>
  <si>
    <t>Total</t>
  </si>
  <si>
    <t>ABS Estimated Residential Popns 2019 in required age groups</t>
  </si>
  <si>
    <t>Expectation using 1985/86 rates</t>
  </si>
  <si>
    <t>2019 population</t>
  </si>
  <si>
    <t>Expected trips</t>
  </si>
  <si>
    <t>Age group</t>
  </si>
  <si>
    <t>10 to 15</t>
  </si>
  <si>
    <t>Summation of ABS 2019 ERP  1-yr age-group popns into required age groups</t>
  </si>
  <si>
    <t>2019 populations</t>
  </si>
  <si>
    <t>One year age groups</t>
  </si>
  <si>
    <t>Males 10 to 17</t>
  </si>
  <si>
    <t>Females 10 to 17</t>
  </si>
  <si>
    <t>Males 18-29</t>
  </si>
  <si>
    <t>Females 18-29</t>
  </si>
  <si>
    <t>Males 30-49</t>
  </si>
  <si>
    <t>Females 30-49</t>
  </si>
  <si>
    <t>100+</t>
  </si>
  <si>
    <t>Males 50+</t>
  </si>
  <si>
    <t>Females 50+</t>
  </si>
  <si>
    <t>Check of 2019 ABS population in age-groups (above) by summing all 1-yr age-groups 10+</t>
  </si>
  <si>
    <t>One-year age groups</t>
  </si>
  <si>
    <t>Male 10+</t>
  </si>
  <si>
    <t>Female 10+</t>
  </si>
  <si>
    <t>Persons 10+</t>
  </si>
  <si>
    <t>Males 9yrs</t>
  </si>
  <si>
    <t>Females 9yrs</t>
  </si>
  <si>
    <t>Persons 9+</t>
  </si>
  <si>
    <t>Cycling participation from 2021 report</t>
  </si>
  <si>
    <t>Summation of 1-yr age-grp ABS 2019 popns into required age-grps for this row at left</t>
  </si>
  <si>
    <t>Persons Partipation in last wk</t>
  </si>
  <si>
    <t>Trips per day</t>
  </si>
  <si>
    <t>Age group total</t>
  </si>
  <si>
    <t>One-year age group popns for age grouping in each row</t>
  </si>
  <si>
    <t>10 to 17</t>
  </si>
  <si>
    <t>18-29</t>
  </si>
  <si>
    <t>30-49</t>
  </si>
  <si>
    <t>50+</t>
  </si>
  <si>
    <t>Total trips per day (persons)</t>
  </si>
  <si>
    <t>Cycling participation from 2011 report : weekly frequency of 2.95 in 2021 rather than 2011 weekly frequenty of  5.4, and based on 2019 population</t>
  </si>
  <si>
    <t>From Table 4.5 in 2011</t>
  </si>
  <si>
    <t>18 to 39</t>
  </si>
  <si>
    <t>40+</t>
  </si>
  <si>
    <t>Male participation in last wk</t>
  </si>
  <si>
    <t>Age group total popn</t>
  </si>
  <si>
    <t>One-year age group popns for age groupings in each row</t>
  </si>
  <si>
    <t>Female participation in last wk</t>
  </si>
</sst>
</file>

<file path=xl/styles.xml><?xml version="1.0" encoding="utf-8"?>
<styleSheet xmlns="http://schemas.openxmlformats.org/spreadsheetml/2006/main">
  <numFmts count="3">
    <numFmt numFmtId="0" formatCode="General"/>
    <numFmt numFmtId="59" formatCode="0.0000"/>
    <numFmt numFmtId="60" formatCode="0;&quot;-&quot;0;0"/>
  </numFmts>
  <fonts count="9">
    <font>
      <sz val="10"/>
      <color indexed="8"/>
      <name val="Arial"/>
    </font>
    <font>
      <sz val="12"/>
      <color indexed="8"/>
      <name val="Helvetica Neue"/>
    </font>
    <font>
      <sz val="13"/>
      <color indexed="8"/>
      <name val="Arial"/>
    </font>
    <font>
      <b val="1"/>
      <sz val="15"/>
      <color indexed="10"/>
      <name val="Calibri"/>
    </font>
    <font>
      <b val="1"/>
      <sz val="11"/>
      <color indexed="10"/>
      <name val="Calibri"/>
    </font>
    <font>
      <b val="1"/>
      <sz val="13"/>
      <color indexed="10"/>
      <name val="Calibri"/>
    </font>
    <font>
      <sz val="12"/>
      <color indexed="8"/>
      <name val="Calibri"/>
    </font>
    <font>
      <sz val="8"/>
      <color indexed="8"/>
      <name val="Arial"/>
    </font>
    <font>
      <b val="1"/>
      <sz val="12"/>
      <color indexed="10"/>
      <name val="Calibri"/>
    </font>
  </fonts>
  <fills count="3">
    <fill>
      <patternFill patternType="none"/>
    </fill>
    <fill>
      <patternFill patternType="gray125"/>
    </fill>
    <fill>
      <patternFill patternType="solid">
        <fgColor indexed="11"/>
        <bgColor auto="1"/>
      </patternFill>
    </fill>
  </fills>
  <borders count="5">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9"/>
      </left>
      <right style="thin">
        <color indexed="9"/>
      </right>
      <top style="thin">
        <color indexed="8"/>
      </top>
      <bottom style="thin">
        <color indexed="9"/>
      </bottom>
      <diagonal/>
    </border>
    <border>
      <left style="thin">
        <color indexed="9"/>
      </left>
      <right style="thin">
        <color indexed="9"/>
      </right>
      <top style="thin">
        <color indexed="8"/>
      </top>
      <bottom style="thin">
        <color indexed="8"/>
      </bottom>
      <diagonal/>
    </border>
  </borders>
  <cellStyleXfs count="1">
    <xf numFmtId="0" fontId="0" applyNumberFormat="0" applyFont="1" applyFill="0" applyBorder="0" applyAlignment="1" applyProtection="0">
      <alignment vertical="bottom" wrapText="1"/>
    </xf>
  </cellStyleXfs>
  <cellXfs count="39">
    <xf numFmtId="0" fontId="0" applyNumberFormat="0" applyFont="1" applyFill="0" applyBorder="0" applyAlignment="1" applyProtection="0">
      <alignment vertical="bottom" wrapText="1"/>
    </xf>
    <xf numFmtId="0" fontId="0" applyNumberFormat="1" applyFont="1" applyFill="0" applyBorder="0" applyAlignment="1" applyProtection="0">
      <alignment vertical="bottom" wrapText="1"/>
    </xf>
    <xf numFmtId="0" fontId="0" borderId="1" applyNumberFormat="0" applyFont="1" applyFill="0" applyBorder="1" applyAlignment="1" applyProtection="0">
      <alignment vertical="bottom" wrapText="1"/>
    </xf>
    <xf numFmtId="49" fontId="3" fillId="2" borderId="2" applyNumberFormat="1" applyFont="1" applyFill="1" applyBorder="1" applyAlignment="1" applyProtection="0">
      <alignment vertical="bottom"/>
    </xf>
    <xf numFmtId="0" fontId="0" borderId="2" applyNumberFormat="0" applyFont="1" applyFill="0" applyBorder="1" applyAlignment="1" applyProtection="0">
      <alignment vertical="bottom" wrapText="1"/>
    </xf>
    <xf numFmtId="0" fontId="0" borderId="3" applyNumberFormat="0" applyFont="1" applyFill="0" applyBorder="1" applyAlignment="1" applyProtection="0">
      <alignment vertical="bottom" wrapText="1"/>
    </xf>
    <xf numFmtId="49" fontId="4" fillId="2" borderId="3" applyNumberFormat="1" applyFont="1" applyFill="1" applyBorder="1" applyAlignment="1" applyProtection="0">
      <alignment horizontal="left" vertical="bottom"/>
    </xf>
    <xf numFmtId="0" fontId="4" fillId="2" borderId="1" applyNumberFormat="0" applyFont="1" applyFill="1" applyBorder="1" applyAlignment="1" applyProtection="0">
      <alignment horizontal="left" vertical="bottom"/>
    </xf>
    <xf numFmtId="49" fontId="5" fillId="2" borderId="2" applyNumberFormat="1" applyFont="1" applyFill="1" applyBorder="1" applyAlignment="1" applyProtection="0">
      <alignment horizontal="left" vertical="bottom"/>
    </xf>
    <xf numFmtId="49" fontId="6" fillId="2" borderId="3" applyNumberFormat="1" applyFont="1" applyFill="1" applyBorder="1" applyAlignment="1" applyProtection="0">
      <alignment horizontal="left" vertical="bottom"/>
    </xf>
    <xf numFmtId="49" fontId="6" fillId="2" borderId="1" applyNumberFormat="1" applyFont="1" applyFill="1" applyBorder="1" applyAlignment="1" applyProtection="0">
      <alignment vertical="bottom"/>
    </xf>
    <xf numFmtId="49" fontId="6" fillId="2" borderId="1" applyNumberFormat="1" applyFont="1" applyFill="1" applyBorder="1" applyAlignment="1" applyProtection="0">
      <alignment horizontal="left" vertical="bottom"/>
    </xf>
    <xf numFmtId="0" fontId="0" fillId="2" borderId="1" applyNumberFormat="0" applyFont="1" applyFill="1" applyBorder="1" applyAlignment="1" applyProtection="0">
      <alignment vertical="top" wrapText="1"/>
    </xf>
    <xf numFmtId="49" fontId="0" fillId="2" borderId="1" applyNumberFormat="1" applyFont="1" applyFill="1" applyBorder="1" applyAlignment="1" applyProtection="0">
      <alignment vertical="top" wrapText="1"/>
    </xf>
    <xf numFmtId="49" fontId="3" fillId="2" borderId="2" applyNumberFormat="1" applyFont="1" applyFill="1" applyBorder="1" applyAlignment="1" applyProtection="0">
      <alignment horizontal="left" vertical="bottom"/>
    </xf>
    <xf numFmtId="49" fontId="6" fillId="2" borderId="3" applyNumberFormat="1" applyFont="1" applyFill="1" applyBorder="1" applyAlignment="1" applyProtection="0">
      <alignment vertical="bottom"/>
    </xf>
    <xf numFmtId="0" fontId="6" fillId="2" borderId="3" applyNumberFormat="1" applyFont="1" applyFill="1" applyBorder="1" applyAlignment="1" applyProtection="0">
      <alignment vertical="bottom"/>
    </xf>
    <xf numFmtId="0" fontId="6" fillId="2" borderId="1" applyNumberFormat="1" applyFont="1" applyFill="1" applyBorder="1" applyAlignment="1" applyProtection="0">
      <alignment vertical="bottom"/>
    </xf>
    <xf numFmtId="59" fontId="6" fillId="2" borderId="1" applyNumberFormat="1" applyFont="1" applyFill="1" applyBorder="1" applyAlignment="1" applyProtection="0">
      <alignment vertical="bottom"/>
    </xf>
    <xf numFmtId="1" fontId="6" fillId="2" borderId="1" applyNumberFormat="1" applyFont="1" applyFill="1" applyBorder="1" applyAlignment="1" applyProtection="0">
      <alignment vertical="bottom"/>
    </xf>
    <xf numFmtId="3" fontId="6" fillId="2" borderId="1" applyNumberFormat="1" applyFont="1" applyFill="1" applyBorder="1" applyAlignment="1" applyProtection="0">
      <alignment vertical="bottom"/>
    </xf>
    <xf numFmtId="2" fontId="6" fillId="2" borderId="1" applyNumberFormat="1" applyFont="1" applyFill="1" applyBorder="1" applyAlignment="1" applyProtection="0">
      <alignment vertical="bottom"/>
    </xf>
    <xf numFmtId="10" fontId="6" fillId="2" borderId="1" applyNumberFormat="1" applyFont="1" applyFill="1" applyBorder="1" applyAlignment="1" applyProtection="0">
      <alignment vertical="bottom"/>
    </xf>
    <xf numFmtId="49" fontId="5" fillId="2" borderId="2" applyNumberFormat="1" applyFont="1" applyFill="1" applyBorder="1" applyAlignment="1" applyProtection="0">
      <alignment vertical="bottom"/>
    </xf>
    <xf numFmtId="49" fontId="6" fillId="2" borderId="3" applyNumberFormat="1" applyFont="1" applyFill="1" applyBorder="1" applyAlignment="1" applyProtection="0">
      <alignment horizontal="right" vertical="bottom"/>
    </xf>
    <xf numFmtId="49" fontId="6" fillId="2" borderId="1" applyNumberFormat="1" applyFont="1" applyFill="1" applyBorder="1" applyAlignment="1" applyProtection="0">
      <alignment horizontal="right" vertical="bottom"/>
    </xf>
    <xf numFmtId="0" fontId="6" fillId="2" borderId="1" applyNumberFormat="1" applyFont="1" applyFill="1" applyBorder="1" applyAlignment="1" applyProtection="0">
      <alignment horizontal="left" vertical="bottom"/>
    </xf>
    <xf numFmtId="3" fontId="0" borderId="1" applyNumberFormat="1" applyFont="1" applyFill="0" applyBorder="1" applyAlignment="1" applyProtection="0">
      <alignment vertical="bottom" wrapText="1"/>
    </xf>
    <xf numFmtId="0" fontId="0" borderId="1" applyNumberFormat="1" applyFont="1" applyFill="0" applyBorder="1" applyAlignment="1" applyProtection="0">
      <alignment vertical="bottom" wrapText="1"/>
    </xf>
    <xf numFmtId="60" fontId="7" borderId="1" applyNumberFormat="1" applyFont="1" applyFill="0" applyBorder="1" applyAlignment="1" applyProtection="0">
      <alignment vertical="bottom" wrapText="1"/>
    </xf>
    <xf numFmtId="0" fontId="6" borderId="1" applyNumberFormat="0" applyFont="1" applyFill="0" applyBorder="1" applyAlignment="1" applyProtection="0">
      <alignment vertical="bottom" wrapText="1"/>
    </xf>
    <xf numFmtId="0" fontId="6" borderId="3" applyNumberFormat="0" applyFont="1" applyFill="0" applyBorder="1" applyAlignment="1" applyProtection="0">
      <alignment vertical="bottom" wrapText="1"/>
    </xf>
    <xf numFmtId="49" fontId="6" fillId="2" borderId="3" applyNumberFormat="1" applyFont="1" applyFill="1" applyBorder="1" applyAlignment="1" applyProtection="0">
      <alignment horizontal="center" vertical="bottom"/>
    </xf>
    <xf numFmtId="60" fontId="6" borderId="1" applyNumberFormat="1" applyFont="1" applyFill="0" applyBorder="1" applyAlignment="1" applyProtection="0">
      <alignment vertical="bottom" wrapText="1"/>
    </xf>
    <xf numFmtId="3" fontId="6" borderId="1" applyNumberFormat="1" applyFont="1" applyFill="0" applyBorder="1" applyAlignment="1" applyProtection="0">
      <alignment vertical="bottom" wrapText="1"/>
    </xf>
    <xf numFmtId="0" fontId="8" fillId="2" borderId="2" applyNumberFormat="0" applyFont="1" applyFill="1" applyBorder="1" applyAlignment="1" applyProtection="0">
      <alignment horizontal="center" vertical="bottom"/>
    </xf>
    <xf numFmtId="0" fontId="0" borderId="4" applyNumberFormat="0" applyFont="1" applyFill="0" applyBorder="1" applyAlignment="1" applyProtection="0">
      <alignment vertical="bottom" wrapText="1"/>
    </xf>
    <xf numFmtId="0" fontId="6" fillId="2" borderId="1" applyNumberFormat="0" applyFont="1" applyFill="1" applyBorder="1" applyAlignment="1" applyProtection="0">
      <alignment vertical="bottom"/>
    </xf>
    <xf numFmtId="49" fontId="8" fillId="2" borderId="2" applyNumberFormat="1" applyFont="1" applyFill="1" applyBorder="1" applyAlignment="1" applyProtection="0">
      <alignment horizontal="center"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1f497d"/>
      <rgbColor rgb="ffffff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CP165"/>
  <sheetViews>
    <sheetView workbookViewId="0" showGridLines="0" defaultGridColor="1"/>
  </sheetViews>
  <sheetFormatPr defaultColWidth="14.5" defaultRowHeight="12.75" customHeight="1" outlineLevelRow="0" outlineLevelCol="0"/>
  <cols>
    <col min="1" max="1" width="10.5" style="1" customWidth="1"/>
    <col min="2" max="2" width="27.8516" style="1" customWidth="1"/>
    <col min="3" max="3" width="30" style="1" customWidth="1"/>
    <col min="4" max="4" width="29.3516" style="1" customWidth="1"/>
    <col min="5" max="5" width="28" style="1" customWidth="1"/>
    <col min="6" max="6" width="18.8516" style="1" customWidth="1"/>
    <col min="7" max="7" width="18.5" style="1" customWidth="1"/>
    <col min="8" max="8" width="22.5" style="1" customWidth="1"/>
    <col min="9" max="9" width="18" style="1" customWidth="1"/>
    <col min="10" max="10" width="24.3516" style="1" customWidth="1"/>
    <col min="11" max="11" width="23.5" style="1" customWidth="1"/>
    <col min="12" max="12" width="24.8516" style="1" customWidth="1"/>
    <col min="13" max="16" width="10.5" style="1" customWidth="1"/>
    <col min="17" max="17" width="28.5" style="1" customWidth="1"/>
    <col min="18" max="18" width="31.5" style="1" customWidth="1"/>
    <col min="19" max="94" width="10.5" style="1" customWidth="1"/>
    <col min="95" max="16384" width="14.5" style="1" customWidth="1"/>
  </cols>
  <sheetData>
    <row r="1" ht="20.25" customHeight="1">
      <c r="A1" s="2"/>
      <c r="B1" t="s" s="3">
        <v>0</v>
      </c>
      <c r="C1" s="4"/>
      <c r="D1" s="4"/>
      <c r="E1" s="4"/>
      <c r="F1" s="4"/>
      <c r="G1" s="4"/>
      <c r="H1" s="4"/>
      <c r="I1" s="4"/>
      <c r="J1" s="4"/>
      <c r="K1" s="4"/>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row>
    <row r="2" ht="23.25" customHeight="1">
      <c r="A2" s="2"/>
      <c r="B2" s="5"/>
      <c r="C2" t="s" s="6">
        <v>1</v>
      </c>
      <c r="D2" s="5"/>
      <c r="E2" s="5"/>
      <c r="F2" s="5"/>
      <c r="G2" s="5"/>
      <c r="H2" s="5"/>
      <c r="I2" s="5"/>
      <c r="J2" s="5"/>
      <c r="K2" s="5"/>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row>
    <row r="3" ht="21.75" customHeight="1">
      <c r="A3" s="2"/>
      <c r="B3" s="2"/>
      <c r="C3" s="7"/>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row>
    <row r="4" ht="21.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row>
    <row r="5" ht="17.25" customHeight="1">
      <c r="A5" s="2"/>
      <c r="B5" t="s" s="8">
        <v>2</v>
      </c>
      <c r="C5" s="4"/>
      <c r="D5" s="4"/>
      <c r="E5" s="4"/>
      <c r="F5" s="4"/>
      <c r="G5" s="4"/>
      <c r="H5" s="4"/>
      <c r="I5" s="4"/>
      <c r="J5" s="4"/>
      <c r="K5" s="4"/>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row>
    <row r="6" ht="15.75" customHeight="1">
      <c r="A6" s="2"/>
      <c r="B6" s="5"/>
      <c r="C6" t="s" s="9">
        <v>3</v>
      </c>
      <c r="D6" s="5"/>
      <c r="E6" s="5"/>
      <c r="F6" s="5"/>
      <c r="G6" s="5"/>
      <c r="H6" s="5"/>
      <c r="I6" s="5"/>
      <c r="J6" s="5"/>
      <c r="K6" s="5"/>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row>
    <row r="7" ht="15" customHeight="1">
      <c r="A7" s="2"/>
      <c r="B7" s="2"/>
      <c r="C7" t="s" s="10">
        <v>4</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row>
    <row r="8" ht="15" customHeight="1">
      <c r="A8" s="2"/>
      <c r="B8" s="2"/>
      <c r="C8" t="s" s="11">
        <v>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row>
    <row r="9" ht="15" customHeight="1">
      <c r="A9" s="2"/>
      <c r="B9" s="2"/>
      <c r="C9" t="s" s="11">
        <v>6</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row>
    <row r="10" ht="1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row>
    <row r="11" ht="35" customHeight="1">
      <c r="A11" s="12"/>
      <c r="B11" t="s" s="13">
        <v>7</v>
      </c>
      <c r="C11" t="s" s="13">
        <v>8</v>
      </c>
      <c r="D11" s="2"/>
      <c r="E11" s="2"/>
      <c r="F11" s="2"/>
      <c r="G11" s="2"/>
      <c r="H11" s="2"/>
      <c r="I11" s="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row>
    <row r="12" ht="1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row>
    <row r="13" ht="20.25" customHeight="1">
      <c r="A13" s="2"/>
      <c r="B13" t="s" s="14">
        <v>9</v>
      </c>
      <c r="C13" s="4"/>
      <c r="D13" s="4"/>
      <c r="E13" s="4"/>
      <c r="F13" s="4"/>
      <c r="G13" s="4"/>
      <c r="H13" s="4"/>
      <c r="I13" s="4"/>
      <c r="J13" s="4"/>
      <c r="K13" s="4"/>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row>
    <row r="14" ht="15.75" customHeight="1">
      <c r="A14" s="2"/>
      <c r="B14" s="5"/>
      <c r="C14" s="5"/>
      <c r="D14" s="5"/>
      <c r="E14" s="5"/>
      <c r="F14" s="5"/>
      <c r="G14" s="5"/>
      <c r="H14" s="5"/>
      <c r="I14" s="5"/>
      <c r="J14" s="5"/>
      <c r="K14" s="5"/>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row>
    <row r="15" ht="17.25" customHeight="1">
      <c r="A15" s="2"/>
      <c r="B15" t="s" s="8">
        <v>10</v>
      </c>
      <c r="C15" s="4"/>
      <c r="D15" s="4"/>
      <c r="E15" s="4"/>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row>
    <row r="16" ht="15.75" customHeight="1">
      <c r="A16" s="2"/>
      <c r="B16" t="s" s="15">
        <v>11</v>
      </c>
      <c r="C16" s="5"/>
      <c r="D16" s="5"/>
      <c r="E16" s="16">
        <f>G80</f>
        <v>1656100</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row>
    <row r="17" ht="15" customHeight="1">
      <c r="A17" s="2"/>
      <c r="B17" t="s" s="10">
        <v>12</v>
      </c>
      <c r="C17" s="2"/>
      <c r="D17" s="2"/>
      <c r="E17" s="17">
        <f>H80</f>
        <v>12791575</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row>
    <row r="18" ht="15" customHeight="1">
      <c r="A18" s="2"/>
      <c r="B18" t="s" s="10">
        <v>13</v>
      </c>
      <c r="C18" s="2"/>
      <c r="D18" s="2"/>
      <c r="E18" s="18">
        <f>G80/H80</f>
        <v>0.129468028761118</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row>
    <row r="19"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row>
    <row r="20" ht="15" customHeight="1">
      <c r="A20" s="2"/>
      <c r="B20" t="s" s="10">
        <v>14</v>
      </c>
      <c r="C20" s="2"/>
      <c r="D20" s="2"/>
      <c r="E20" s="19">
        <f>D143</f>
        <v>1263121.21400714</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row>
    <row r="21" ht="15" customHeight="1">
      <c r="A21" s="2"/>
      <c r="B21" t="s" s="10">
        <v>15</v>
      </c>
      <c r="C21" s="2"/>
      <c r="D21" s="2"/>
      <c r="E21" s="20">
        <f>C129</f>
        <v>22179761</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row>
    <row r="22" ht="15" customHeight="1">
      <c r="A22" s="2"/>
      <c r="B22" t="s" s="10">
        <v>16</v>
      </c>
      <c r="C22" s="2"/>
      <c r="D22" s="2"/>
      <c r="E22" s="18">
        <f>D143/C129</f>
        <v>0.0569492707341229</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row>
    <row r="23" ht="1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row>
    <row r="24" ht="15" customHeight="1">
      <c r="A24" s="2"/>
      <c r="B24" t="s" s="10">
        <v>17</v>
      </c>
      <c r="C24" s="2"/>
      <c r="D24" s="2"/>
      <c r="E24" s="21">
        <f>E22/E18</f>
        <v>0.439871304746597</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row>
    <row r="25" ht="15" customHeight="1">
      <c r="A25" s="2"/>
      <c r="B25" t="s" s="10">
        <v>18</v>
      </c>
      <c r="C25" s="2"/>
      <c r="D25" s="2"/>
      <c r="E25" s="18">
        <f>E22-E18</f>
        <v>-0.0725187580269951</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row>
    <row r="26" ht="15" customHeight="1">
      <c r="A26" s="2"/>
      <c r="B26" t="s" s="10">
        <v>19</v>
      </c>
      <c r="C26" s="2"/>
      <c r="D26" s="2"/>
      <c r="E26" s="22">
        <f>E25/E18</f>
        <v>-0.560128695253403</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row>
    <row r="27" ht="1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row>
    <row r="28" ht="15" customHeight="1">
      <c r="A28" s="2"/>
      <c r="B28" t="s" s="8">
        <v>20</v>
      </c>
      <c r="C28" s="4"/>
      <c r="D28" s="4"/>
      <c r="E28" s="4"/>
      <c r="F28" s="4"/>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row>
    <row r="29" ht="15" customHeight="1">
      <c r="A29" s="2"/>
      <c r="B29" t="s" s="15">
        <v>11</v>
      </c>
      <c r="C29" s="5"/>
      <c r="D29" s="5"/>
      <c r="E29" s="16">
        <v>1645900</v>
      </c>
      <c r="F29" s="5"/>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row>
    <row r="30" ht="15" customHeight="1">
      <c r="A30" s="2"/>
      <c r="B30" t="s" s="10">
        <v>12</v>
      </c>
      <c r="C30" s="2"/>
      <c r="D30" s="2"/>
      <c r="E30" s="17">
        <v>12488000</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row>
    <row r="31" ht="15" customHeight="1">
      <c r="A31" s="2"/>
      <c r="B31" t="s" s="10">
        <v>13</v>
      </c>
      <c r="C31" s="2"/>
      <c r="D31" s="2"/>
      <c r="E31" s="18">
        <f>E29/E30</f>
        <v>0.131798526585522</v>
      </c>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row>
    <row r="32" ht="1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row>
    <row r="33" ht="15" customHeight="1">
      <c r="A33" s="2"/>
      <c r="B33" t="s" s="10">
        <v>14</v>
      </c>
      <c r="C33" s="2"/>
      <c r="D33" s="2"/>
      <c r="E33" s="20">
        <v>1263121.21400714</v>
      </c>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row>
    <row r="34" ht="15" customHeight="1">
      <c r="A34" s="2"/>
      <c r="B34" t="s" s="10">
        <v>21</v>
      </c>
      <c r="C34" s="2"/>
      <c r="D34" s="2"/>
      <c r="E34" s="20">
        <v>22179761</v>
      </c>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row>
    <row r="35" ht="15" customHeight="1">
      <c r="A35" s="2"/>
      <c r="B35" t="s" s="10">
        <v>16</v>
      </c>
      <c r="C35" s="2"/>
      <c r="D35" s="2"/>
      <c r="E35" s="18">
        <f>E33/E34</f>
        <v>0.0569492707341229</v>
      </c>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row>
    <row r="36" ht="1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row>
    <row r="37" ht="15" customHeight="1">
      <c r="A37" s="2"/>
      <c r="B37" t="s" s="10">
        <v>17</v>
      </c>
      <c r="C37" s="2"/>
      <c r="D37" s="2"/>
      <c r="E37" s="21">
        <f>E35/E31</f>
        <v>0.432093379262244</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row>
    <row r="38" ht="15" customHeight="1">
      <c r="A38" s="2"/>
      <c r="B38" t="s" s="10">
        <v>18</v>
      </c>
      <c r="C38" s="2"/>
      <c r="D38" s="2"/>
      <c r="E38" s="18">
        <f>E35-E31</f>
        <v>-0.07484925585139909</v>
      </c>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row>
    <row r="39" ht="15" customHeight="1">
      <c r="A39" s="2"/>
      <c r="B39" t="s" s="10">
        <v>19</v>
      </c>
      <c r="C39" s="2"/>
      <c r="D39" s="2"/>
      <c r="E39" s="22">
        <f>E38/E31</f>
        <v>-0.567906620737756</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row>
    <row r="40"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row>
    <row r="41" ht="17.25" customHeight="1">
      <c r="A41" s="2"/>
      <c r="B41" t="s" s="23">
        <v>22</v>
      </c>
      <c r="C41" s="4"/>
      <c r="D41" s="4"/>
      <c r="E41" s="4"/>
      <c r="F41" s="4"/>
      <c r="G41" s="4"/>
      <c r="H41" s="4"/>
      <c r="I41" s="4"/>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row>
    <row r="42" ht="15.75" customHeight="1">
      <c r="A42" s="2"/>
      <c r="B42" s="5"/>
      <c r="C42" s="5"/>
      <c r="D42" s="5"/>
      <c r="E42" s="5"/>
      <c r="F42" s="5"/>
      <c r="G42" s="5"/>
      <c r="H42" s="5"/>
      <c r="I42" s="5"/>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row>
    <row r="43" ht="15" customHeight="1">
      <c r="A43" s="2"/>
      <c r="B43" t="s" s="10">
        <v>23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row>
    <row r="44" ht="15" customHeight="1">
      <c r="A44" s="2"/>
      <c r="B44" s="2"/>
      <c r="C44" t="s" s="11">
        <v>24</v>
      </c>
      <c r="D44" s="2"/>
      <c r="E44" s="19">
        <f>D143</f>
        <v>1263121.21400714</v>
      </c>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row>
    <row r="45" ht="15" customHeight="1">
      <c r="A45" s="2"/>
      <c r="B45" s="2"/>
      <c r="C45" t="s" s="11">
        <v>25</v>
      </c>
      <c r="D45" s="2"/>
      <c r="E45" s="19">
        <f>I102</f>
        <v>2036661.64705413</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row>
    <row r="46" ht="15" customHeight="1">
      <c r="A46" s="2"/>
      <c r="B46" s="2"/>
      <c r="C46" t="s" s="11">
        <v>26</v>
      </c>
      <c r="D46" s="2"/>
      <c r="E46" s="21">
        <f>E44/E45</f>
        <v>0.620191977314516</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row>
    <row r="47"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row>
    <row r="48" ht="15" customHeight="1">
      <c r="A48" s="2"/>
      <c r="B48" t="s" s="10">
        <v>27</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row>
    <row r="49" ht="15" customHeight="1">
      <c r="A49" s="2"/>
      <c r="B49" s="2"/>
      <c r="C49" t="s" s="11">
        <v>24</v>
      </c>
      <c r="D49" s="2"/>
      <c r="E49" s="19">
        <f>D152</f>
        <v>1215707.51937857</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row>
    <row r="50" ht="15" customHeight="1">
      <c r="A50" s="2"/>
      <c r="B50" s="2"/>
      <c r="C50" t="s" s="11">
        <v>25</v>
      </c>
      <c r="D50" s="2"/>
      <c r="E50" s="19">
        <f>I102</f>
        <v>2036661.64705413</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row>
    <row r="51" ht="15" customHeight="1">
      <c r="A51" s="2"/>
      <c r="B51" s="2"/>
      <c r="C51" t="s" s="11">
        <v>26</v>
      </c>
      <c r="D51" s="2"/>
      <c r="E51" s="21">
        <f>E49/E50</f>
        <v>0.596911873475398</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row>
    <row r="52" ht="1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row>
    <row r="53" ht="15" customHeight="1">
      <c r="A53" s="2"/>
      <c r="B53" t="s" s="10">
        <v>28</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row>
    <row r="54" ht="15" customHeight="1">
      <c r="A54" s="2"/>
      <c r="B54" s="2"/>
      <c r="C54" t="s" s="11">
        <v>24</v>
      </c>
      <c r="D54" s="2"/>
      <c r="E54" s="19">
        <f>D165</f>
        <v>1218088.54192143</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row>
    <row r="55" ht="15" customHeight="1">
      <c r="A55" s="2"/>
      <c r="B55" s="2"/>
      <c r="C55" t="s" s="11">
        <v>25</v>
      </c>
      <c r="D55" s="2"/>
      <c r="E55" s="19">
        <f>I102</f>
        <v>2036661.64705413</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row>
    <row r="56" ht="15" customHeight="1">
      <c r="A56" s="2"/>
      <c r="B56" s="2"/>
      <c r="C56" t="s" s="11">
        <v>26</v>
      </c>
      <c r="D56" s="2"/>
      <c r="E56" s="21">
        <f>E54/E55</f>
        <v>0.598080954528357</v>
      </c>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row>
    <row r="57" ht="1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row>
    <row r="58" ht="1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row>
    <row r="59" ht="17.25" customHeight="1">
      <c r="A59" s="2"/>
      <c r="B59" t="s" s="8">
        <v>29</v>
      </c>
      <c r="C59" s="4"/>
      <c r="D59" s="4"/>
      <c r="E59" s="4"/>
      <c r="F59" s="4"/>
      <c r="G59" s="4"/>
      <c r="H59" s="4"/>
      <c r="I59" s="4"/>
      <c r="J59" s="4"/>
      <c r="K59" s="4"/>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row>
    <row r="60" ht="15.75" customHeight="1">
      <c r="A60" s="2"/>
      <c r="B60" s="5"/>
      <c r="C60" s="5"/>
      <c r="D60" s="5"/>
      <c r="E60" s="5"/>
      <c r="F60" s="5"/>
      <c r="G60" s="5"/>
      <c r="H60" s="5"/>
      <c r="I60" s="5"/>
      <c r="J60" s="5"/>
      <c r="K60" s="5"/>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row>
    <row r="61" ht="20.25" customHeight="1">
      <c r="A61" s="2"/>
      <c r="B61" t="s" s="14">
        <v>30</v>
      </c>
      <c r="C61" s="4"/>
      <c r="D61" s="4"/>
      <c r="E61" s="4"/>
      <c r="F61" s="4"/>
      <c r="G61" s="4"/>
      <c r="H61" s="4"/>
      <c r="I61" s="4"/>
      <c r="J61" s="4"/>
      <c r="K61" s="4"/>
      <c r="L61" s="4"/>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row>
    <row r="62" ht="15.75" customHeight="1">
      <c r="A62" s="2"/>
      <c r="B62" s="5"/>
      <c r="C62" t="s" s="24">
        <v>31</v>
      </c>
      <c r="D62" t="s" s="24">
        <v>31</v>
      </c>
      <c r="E62" t="s" s="24">
        <v>32</v>
      </c>
      <c r="F62" t="s" s="24">
        <v>32</v>
      </c>
      <c r="G62" t="s" s="24">
        <v>33</v>
      </c>
      <c r="H62" t="s" s="24">
        <v>33</v>
      </c>
      <c r="I62" s="5"/>
      <c r="J62" t="s" s="24">
        <v>34</v>
      </c>
      <c r="K62" t="s" s="24">
        <v>35</v>
      </c>
      <c r="L62" t="s" s="24">
        <v>33</v>
      </c>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row>
    <row r="63" ht="15" customHeight="1">
      <c r="A63" s="2"/>
      <c r="B63" t="s" s="10">
        <v>36</v>
      </c>
      <c r="C63" t="s" s="25">
        <v>37</v>
      </c>
      <c r="D63" t="s" s="25">
        <v>38</v>
      </c>
      <c r="E63" t="s" s="25">
        <v>39</v>
      </c>
      <c r="F63" t="s" s="25">
        <v>38</v>
      </c>
      <c r="G63" t="s" s="25">
        <v>40</v>
      </c>
      <c r="H63" t="s" s="25">
        <v>38</v>
      </c>
      <c r="I63" s="2"/>
      <c r="J63" t="s" s="25">
        <v>41</v>
      </c>
      <c r="K63" t="s" s="25">
        <v>41</v>
      </c>
      <c r="L63" t="s" s="25">
        <v>41</v>
      </c>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row>
    <row r="64" ht="15" customHeight="1">
      <c r="A64" s="2"/>
      <c r="B64" t="s" s="11">
        <v>42</v>
      </c>
      <c r="C64" s="17">
        <v>638300</v>
      </c>
      <c r="D64" s="17">
        <v>940640</v>
      </c>
      <c r="E64" s="17">
        <v>252900</v>
      </c>
      <c r="F64" s="17">
        <v>901737</v>
      </c>
      <c r="G64" s="17">
        <f>C64+E64</f>
        <v>891200</v>
      </c>
      <c r="H64" s="17">
        <f>D64+F64</f>
        <v>1842377</v>
      </c>
      <c r="I64" s="2"/>
      <c r="J64" s="18">
        <f>C64/D64</f>
        <v>0.678580540908318</v>
      </c>
      <c r="K64" s="18">
        <f>E64/F64</f>
        <v>0.280458714680666</v>
      </c>
      <c r="L64" s="18">
        <f>G64/H64</f>
        <v>0.483722929671832</v>
      </c>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row>
    <row r="65" ht="15" customHeight="1">
      <c r="A65" s="2"/>
      <c r="B65" s="26">
        <v>16</v>
      </c>
      <c r="C65" s="17">
        <v>128800</v>
      </c>
      <c r="D65" s="17">
        <v>129114</v>
      </c>
      <c r="E65" s="17">
        <v>37600</v>
      </c>
      <c r="F65" s="17">
        <v>123633</v>
      </c>
      <c r="G65" s="17">
        <f>C65+E65</f>
        <v>166400</v>
      </c>
      <c r="H65" s="17">
        <f>D65+F65</f>
        <v>252747</v>
      </c>
      <c r="I65" s="2"/>
      <c r="J65" s="18">
        <f>C65/D65</f>
        <v>0.997568040646251</v>
      </c>
      <c r="K65" s="18">
        <f>E65/F65</f>
        <v>0.304125921072853</v>
      </c>
      <c r="L65" s="18">
        <f>G65/H65</f>
        <v>0.65836587575718</v>
      </c>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row>
    <row r="66" ht="15" customHeight="1">
      <c r="A66" s="2"/>
      <c r="B66" s="26">
        <v>17</v>
      </c>
      <c r="C66" s="17">
        <v>81300</v>
      </c>
      <c r="D66" s="17">
        <v>133197</v>
      </c>
      <c r="E66" s="17">
        <v>13500</v>
      </c>
      <c r="F66" s="17">
        <v>127808</v>
      </c>
      <c r="G66" s="17">
        <f>C66+E66</f>
        <v>94800</v>
      </c>
      <c r="H66" s="17">
        <f>D66+F66</f>
        <v>261005</v>
      </c>
      <c r="I66" s="2"/>
      <c r="J66" s="18">
        <f>C66/D66</f>
        <v>0.610374107524944</v>
      </c>
      <c r="K66" s="18">
        <f>E66/F66</f>
        <v>0.105627190786179</v>
      </c>
      <c r="L66" s="18">
        <f>G66/H66</f>
        <v>0.363211432731174</v>
      </c>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row>
    <row r="67" ht="15" customHeight="1">
      <c r="A67" s="2"/>
      <c r="B67" s="26">
        <v>18</v>
      </c>
      <c r="C67" s="17">
        <v>36500</v>
      </c>
      <c r="D67" s="17">
        <v>135667</v>
      </c>
      <c r="E67" s="17">
        <v>10600</v>
      </c>
      <c r="F67" s="17">
        <v>130698</v>
      </c>
      <c r="G67" s="17">
        <f>C67+E67</f>
        <v>47100</v>
      </c>
      <c r="H67" s="17">
        <f>D67+F67</f>
        <v>266365</v>
      </c>
      <c r="I67" s="2"/>
      <c r="J67" s="18">
        <f>C67/D67</f>
        <v>0.269041108007106</v>
      </c>
      <c r="K67" s="18">
        <f>E67/F67</f>
        <v>0.08110300081103</v>
      </c>
      <c r="L67" s="18">
        <f>G67/H67</f>
        <v>0.176825033318942</v>
      </c>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row>
    <row r="68" ht="15" customHeight="1">
      <c r="A68" s="2"/>
      <c r="B68" s="26">
        <v>19</v>
      </c>
      <c r="C68" s="17">
        <v>22800</v>
      </c>
      <c r="D68" s="17">
        <v>135833</v>
      </c>
      <c r="E68" s="17">
        <v>4200</v>
      </c>
      <c r="F68" s="17">
        <v>132573</v>
      </c>
      <c r="G68" s="17">
        <f>C68+E68</f>
        <v>27000</v>
      </c>
      <c r="H68" s="17">
        <f>D68+F68</f>
        <v>268406</v>
      </c>
      <c r="I68" s="2"/>
      <c r="J68" s="18">
        <f>C68/D68</f>
        <v>0.167853172645822</v>
      </c>
      <c r="K68" s="18">
        <f>E68/F68</f>
        <v>0.0316806589577063</v>
      </c>
      <c r="L68" s="18">
        <f>G68/H68</f>
        <v>0.100593876440914</v>
      </c>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row>
    <row r="69" ht="15" customHeight="1">
      <c r="A69" s="2"/>
      <c r="B69" s="26">
        <v>20</v>
      </c>
      <c r="C69" s="17">
        <v>26100</v>
      </c>
      <c r="D69" s="17">
        <v>136447</v>
      </c>
      <c r="E69" s="17">
        <v>7900</v>
      </c>
      <c r="F69" s="17">
        <v>132797</v>
      </c>
      <c r="G69" s="17">
        <f>C69+E69</f>
        <v>34000</v>
      </c>
      <c r="H69" s="17">
        <f>D69+F69</f>
        <v>269244</v>
      </c>
      <c r="I69" s="2"/>
      <c r="J69" s="18">
        <f>C69/D69</f>
        <v>0.191283062287921</v>
      </c>
      <c r="K69" s="18">
        <f>E69/F69</f>
        <v>0.0594892956919208</v>
      </c>
      <c r="L69" s="18">
        <f>G69/H69</f>
        <v>0.126279508549866</v>
      </c>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row>
    <row r="70" ht="15" customHeight="1">
      <c r="A70" s="2"/>
      <c r="B70" s="26">
        <v>21</v>
      </c>
      <c r="C70" s="17">
        <v>9000</v>
      </c>
      <c r="D70" s="17">
        <v>133949</v>
      </c>
      <c r="E70" s="17">
        <v>5300</v>
      </c>
      <c r="F70" s="17">
        <v>130646</v>
      </c>
      <c r="G70" s="17">
        <f>C70+E70</f>
        <v>14300</v>
      </c>
      <c r="H70" s="17">
        <f>D70+F70</f>
        <v>264595</v>
      </c>
      <c r="I70" s="2"/>
      <c r="J70" s="18">
        <f>C70/D70</f>
        <v>0.0671897513232648</v>
      </c>
      <c r="K70" s="18">
        <f>E70/F70</f>
        <v>0.0405676408003307</v>
      </c>
      <c r="L70" s="18">
        <f>G70/H70</f>
        <v>0.0540448610140025</v>
      </c>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row>
    <row r="71" ht="15" customHeight="1">
      <c r="A71" s="2"/>
      <c r="B71" s="26">
        <v>22</v>
      </c>
      <c r="C71" s="17">
        <v>3400</v>
      </c>
      <c r="D71" s="17">
        <v>131430</v>
      </c>
      <c r="E71" s="17">
        <v>4000</v>
      </c>
      <c r="F71" s="17">
        <v>128438</v>
      </c>
      <c r="G71" s="17">
        <f>C71+E71</f>
        <v>7400</v>
      </c>
      <c r="H71" s="17">
        <f>D71+F71</f>
        <v>259868</v>
      </c>
      <c r="I71" s="2"/>
      <c r="J71" s="18">
        <f>C71/D71</f>
        <v>0.0258692840295214</v>
      </c>
      <c r="K71" s="18">
        <f>E71/F71</f>
        <v>0.0311434310718012</v>
      </c>
      <c r="L71" s="18">
        <f>G71/H71</f>
        <v>0.0284759955054104</v>
      </c>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row>
    <row r="72" ht="15" customHeight="1">
      <c r="A72" s="2"/>
      <c r="B72" s="26">
        <v>23</v>
      </c>
      <c r="C72" s="17">
        <v>21600</v>
      </c>
      <c r="D72" s="17">
        <v>130469</v>
      </c>
      <c r="E72" s="17">
        <v>10900</v>
      </c>
      <c r="F72" s="17">
        <v>126314</v>
      </c>
      <c r="G72" s="17">
        <f>C72+E72</f>
        <v>32500</v>
      </c>
      <c r="H72" s="17">
        <f>D72+F72</f>
        <v>256783</v>
      </c>
      <c r="I72" s="2"/>
      <c r="J72" s="18">
        <f>C72/D72</f>
        <v>0.165556568993401</v>
      </c>
      <c r="K72" s="18">
        <f>E72/F72</f>
        <v>0.08629288914926291</v>
      </c>
      <c r="L72" s="18">
        <f>G72/H72</f>
        <v>0.126566010989824</v>
      </c>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row>
    <row r="73" ht="15" customHeight="1">
      <c r="A73" s="2"/>
      <c r="B73" s="26">
        <v>24</v>
      </c>
      <c r="C73" s="17">
        <v>7900</v>
      </c>
      <c r="D73" s="17">
        <v>127544</v>
      </c>
      <c r="E73" s="17">
        <v>4700</v>
      </c>
      <c r="F73" s="17">
        <v>123832</v>
      </c>
      <c r="G73" s="17">
        <f>C73+E73</f>
        <v>12600</v>
      </c>
      <c r="H73" s="17">
        <f>D73+F73</f>
        <v>251376</v>
      </c>
      <c r="I73" s="2"/>
      <c r="J73" s="18">
        <f>C73/D73</f>
        <v>0.0619394091450793</v>
      </c>
      <c r="K73" s="18">
        <f>E73/F73</f>
        <v>0.03795464823309</v>
      </c>
      <c r="L73" s="18">
        <f>G73/H73</f>
        <v>0.0501241168607982</v>
      </c>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row>
    <row r="74" ht="15" customHeight="1">
      <c r="A74" s="2"/>
      <c r="B74" s="26">
        <v>25</v>
      </c>
      <c r="C74" s="17">
        <v>11900</v>
      </c>
      <c r="D74" s="17">
        <v>127727</v>
      </c>
      <c r="E74" s="17">
        <v>3300</v>
      </c>
      <c r="F74" s="17">
        <v>123190</v>
      </c>
      <c r="G74" s="17">
        <f>C74+E74</f>
        <v>15200</v>
      </c>
      <c r="H74" s="17">
        <f>D74+F74</f>
        <v>250917</v>
      </c>
      <c r="I74" s="2"/>
      <c r="J74" s="18">
        <f>C74/D74</f>
        <v>0.0931674587205524</v>
      </c>
      <c r="K74" s="18">
        <f>E74/F74</f>
        <v>0.0267878886273236</v>
      </c>
      <c r="L74" s="18">
        <f>G74/H74</f>
        <v>0.0605778006272991</v>
      </c>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row>
    <row r="75" ht="15" customHeight="1">
      <c r="A75" s="2"/>
      <c r="B75" t="s" s="11">
        <v>43</v>
      </c>
      <c r="C75" s="17">
        <v>51900</v>
      </c>
      <c r="D75" s="17">
        <v>494683</v>
      </c>
      <c r="E75" s="17">
        <v>22000</v>
      </c>
      <c r="F75" s="17">
        <v>484382</v>
      </c>
      <c r="G75" s="17">
        <f>C75+E75</f>
        <v>73900</v>
      </c>
      <c r="H75" s="17">
        <f>D75+F75</f>
        <v>979065</v>
      </c>
      <c r="I75" s="2"/>
      <c r="J75" s="18">
        <f>C75/D75</f>
        <v>0.104915673269548</v>
      </c>
      <c r="K75" s="18">
        <f>E75/F75</f>
        <v>0.0454186984652609</v>
      </c>
      <c r="L75" s="18">
        <f>G75/H75</f>
        <v>0.0754801775163038</v>
      </c>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row>
    <row r="76" ht="15" customHeight="1">
      <c r="A76" s="2"/>
      <c r="B76" t="s" s="11">
        <v>44</v>
      </c>
      <c r="C76" s="17">
        <v>124000</v>
      </c>
      <c r="D76" s="17">
        <v>2696629</v>
      </c>
      <c r="E76" s="17">
        <v>69400</v>
      </c>
      <c r="F76" s="17">
        <v>2604056</v>
      </c>
      <c r="G76" s="17">
        <f>C76+E76</f>
        <v>193400</v>
      </c>
      <c r="H76" s="17">
        <f>D76+F76</f>
        <v>5300685</v>
      </c>
      <c r="I76" s="2"/>
      <c r="J76" s="18">
        <f>C76/D76</f>
        <v>0.0459833369736808</v>
      </c>
      <c r="K76" s="18">
        <f>E76/F76</f>
        <v>0.0266507325495304</v>
      </c>
      <c r="L76" s="18">
        <f>G76/H76</f>
        <v>0.0364858504136729</v>
      </c>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row>
    <row r="77" ht="15" customHeight="1">
      <c r="A77" s="2"/>
      <c r="B77" t="s" s="11">
        <v>45</v>
      </c>
      <c r="C77" s="17">
        <v>21000</v>
      </c>
      <c r="D77" s="17">
        <v>291847</v>
      </c>
      <c r="E77" s="17">
        <v>4300</v>
      </c>
      <c r="F77" s="17">
        <v>321296</v>
      </c>
      <c r="G77" s="17">
        <f>C77+E77</f>
        <v>25300</v>
      </c>
      <c r="H77" s="17">
        <f>D77+F77</f>
        <v>613143</v>
      </c>
      <c r="I77" s="2"/>
      <c r="J77" s="18">
        <f>C77/D77</f>
        <v>0.07195551093552439</v>
      </c>
      <c r="K77" s="18">
        <f>E77/F77</f>
        <v>0.0133832976445396</v>
      </c>
      <c r="L77" s="18">
        <f>G77/H77</f>
        <v>0.0412628049247892</v>
      </c>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row>
    <row r="78" ht="15" customHeight="1">
      <c r="A78" s="2"/>
      <c r="B78" t="s" s="11">
        <v>46</v>
      </c>
      <c r="C78" s="17">
        <v>16700</v>
      </c>
      <c r="D78" s="17">
        <v>612205</v>
      </c>
      <c r="E78" s="17">
        <v>4300</v>
      </c>
      <c r="F78" s="17">
        <v>842794</v>
      </c>
      <c r="G78" s="17">
        <f>C78+E78</f>
        <v>21000</v>
      </c>
      <c r="H78" s="17">
        <f>D78+F78</f>
        <v>1454999</v>
      </c>
      <c r="I78" s="2"/>
      <c r="J78" s="18">
        <f>C78/D78</f>
        <v>0.0272784443119543</v>
      </c>
      <c r="K78" s="18">
        <f>E78/F78</f>
        <v>0.00510207713866022</v>
      </c>
      <c r="L78" s="18">
        <f>G78/H78</f>
        <v>0.014432999610309</v>
      </c>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row>
    <row r="79" ht="1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row>
    <row r="80" ht="15" customHeight="1">
      <c r="A80" s="2"/>
      <c r="B80" t="s" s="11">
        <v>47</v>
      </c>
      <c r="C80" s="17">
        <f>SUM(C64:C78)</f>
        <v>1201200</v>
      </c>
      <c r="D80" s="17">
        <f>SUM(D64:D78)</f>
        <v>6357381</v>
      </c>
      <c r="E80" s="17">
        <f>SUM(E64:E78)</f>
        <v>454900</v>
      </c>
      <c r="F80" s="17">
        <f>SUM(F64:F78)</f>
        <v>6434194</v>
      </c>
      <c r="G80" s="17">
        <f>SUM(G64:G78)</f>
        <v>1656100</v>
      </c>
      <c r="H80" s="17">
        <f>SUM(H64:H78)</f>
        <v>12791575</v>
      </c>
      <c r="I80" s="2"/>
      <c r="J80" s="18">
        <f>C80/D80</f>
        <v>0.188945730954303</v>
      </c>
      <c r="K80" s="18">
        <f>E80/F80</f>
        <v>0.0707003860934252</v>
      </c>
      <c r="L80" s="18">
        <f>G80/H80</f>
        <v>0.129468028761118</v>
      </c>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row>
    <row r="81" ht="1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row>
    <row r="82" ht="20.25" customHeight="1">
      <c r="A82" s="2"/>
      <c r="B82" t="s" s="14">
        <v>48</v>
      </c>
      <c r="C82" s="4"/>
      <c r="D82" s="4"/>
      <c r="E82" s="4"/>
      <c r="F82" s="2"/>
      <c r="G82" t="s" s="14">
        <v>49</v>
      </c>
      <c r="H82" s="4"/>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row>
    <row r="83" ht="15.75" customHeight="1">
      <c r="A83" s="2"/>
      <c r="B83" t="s" s="15">
        <v>50</v>
      </c>
      <c r="C83" s="5"/>
      <c r="D83" s="5"/>
      <c r="E83" s="5"/>
      <c r="F83" s="2"/>
      <c r="G83" t="s" s="24">
        <v>51</v>
      </c>
      <c r="H83" t="s" s="24">
        <v>51</v>
      </c>
      <c r="I83" t="s" s="25">
        <v>51</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row>
    <row r="84" ht="15" customHeight="1">
      <c r="A84" s="2"/>
      <c r="B84" s="2"/>
      <c r="C84" t="s" s="25">
        <v>31</v>
      </c>
      <c r="D84" t="s" s="25">
        <v>32</v>
      </c>
      <c r="E84" t="s" s="25">
        <v>33</v>
      </c>
      <c r="F84" s="2"/>
      <c r="G84" t="s" s="25">
        <v>31</v>
      </c>
      <c r="H84" t="s" s="25">
        <v>32</v>
      </c>
      <c r="I84" t="s" s="25">
        <v>33</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row>
    <row r="85" ht="15" customHeight="1">
      <c r="A85" s="2"/>
      <c r="B85" t="s" s="10">
        <v>52</v>
      </c>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row>
    <row r="86" ht="15" customHeight="1">
      <c r="A86" s="2"/>
      <c r="B86" t="s" s="11">
        <v>53</v>
      </c>
      <c r="C86" s="20">
        <v>948828</v>
      </c>
      <c r="D86" s="20">
        <v>897510</v>
      </c>
      <c r="E86" s="20">
        <f>SUM(C86:D86)</f>
        <v>1846338</v>
      </c>
      <c r="F86" s="27"/>
      <c r="G86" s="20">
        <f>C86*J64</f>
        <v>643856.217468958</v>
      </c>
      <c r="H86" s="20">
        <f>D86*K64</f>
        <v>251714.501013045</v>
      </c>
      <c r="I86" s="20">
        <f>G86+H86</f>
        <v>895570.718482003</v>
      </c>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row>
    <row r="87" ht="15" customHeight="1">
      <c r="A87" s="2"/>
      <c r="B87" s="26">
        <v>16</v>
      </c>
      <c r="C87" s="20">
        <v>147763</v>
      </c>
      <c r="D87" s="20">
        <v>140848</v>
      </c>
      <c r="E87" s="20">
        <f>SUM(C87:D87)</f>
        <v>288611</v>
      </c>
      <c r="F87" s="27"/>
      <c r="G87" s="20">
        <f>C87*J65</f>
        <v>147403.646390012</v>
      </c>
      <c r="H87" s="20">
        <f>D87*K65</f>
        <v>42835.5277312692</v>
      </c>
      <c r="I87" s="20">
        <f>G87+H87</f>
        <v>190239.174121281</v>
      </c>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row>
    <row r="88" ht="15" customHeight="1">
      <c r="A88" s="2"/>
      <c r="B88" s="26">
        <v>17</v>
      </c>
      <c r="C88" s="20">
        <v>148752</v>
      </c>
      <c r="D88" s="20">
        <v>141564</v>
      </c>
      <c r="E88" s="20">
        <f>SUM(C88:D88)</f>
        <v>290316</v>
      </c>
      <c r="F88" s="27"/>
      <c r="G88" s="20">
        <f>C88*J66</f>
        <v>90794.3692425505</v>
      </c>
      <c r="H88" s="20">
        <f>D88*K66</f>
        <v>14953.0076364546</v>
      </c>
      <c r="I88" s="20">
        <f>G88+H88</f>
        <v>105747.376879005</v>
      </c>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row>
    <row r="89" ht="15" customHeight="1">
      <c r="A89" s="2"/>
      <c r="B89" s="26">
        <v>18</v>
      </c>
      <c r="C89" s="20">
        <v>158399</v>
      </c>
      <c r="D89" s="20">
        <v>149235</v>
      </c>
      <c r="E89" s="20">
        <f>SUM(C89:D89)</f>
        <v>307634</v>
      </c>
      <c r="F89" s="27"/>
      <c r="G89" s="20">
        <f>C89*J67</f>
        <v>42615.8424672176</v>
      </c>
      <c r="H89" s="20">
        <f>D89*K67</f>
        <v>12103.4063260341</v>
      </c>
      <c r="I89" s="20">
        <f>G89+H89</f>
        <v>54719.2487932517</v>
      </c>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row>
    <row r="90" ht="15" customHeight="1">
      <c r="A90" s="2"/>
      <c r="B90" s="26">
        <v>19</v>
      </c>
      <c r="C90" s="20">
        <v>167464</v>
      </c>
      <c r="D90" s="20">
        <v>157831</v>
      </c>
      <c r="E90" s="20">
        <f>SUM(C90:D90)</f>
        <v>325295</v>
      </c>
      <c r="F90" s="27"/>
      <c r="G90" s="20">
        <f>C90*J68</f>
        <v>28109.3637039599</v>
      </c>
      <c r="H90" s="20">
        <f>D90*K68</f>
        <v>5000.190083953740</v>
      </c>
      <c r="I90" s="20">
        <f>G90+H90</f>
        <v>33109.5537879136</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row>
    <row r="91" ht="15" customHeight="1">
      <c r="A91" s="2"/>
      <c r="B91" s="26">
        <v>20</v>
      </c>
      <c r="C91" s="20">
        <v>170582</v>
      </c>
      <c r="D91" s="20">
        <v>159806</v>
      </c>
      <c r="E91" s="20">
        <f>SUM(C91:D91)</f>
        <v>330388</v>
      </c>
      <c r="F91" s="27"/>
      <c r="G91" s="20">
        <f>C91*J69</f>
        <v>32629.4473311981</v>
      </c>
      <c r="H91" s="20">
        <f>D91*K69</f>
        <v>9506.746387343101</v>
      </c>
      <c r="I91" s="20">
        <f>G91+H91</f>
        <v>42136.1937185412</v>
      </c>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row>
    <row r="92" ht="15" customHeight="1">
      <c r="A92" s="2"/>
      <c r="B92" s="26">
        <v>21</v>
      </c>
      <c r="C92" s="20">
        <v>172222</v>
      </c>
      <c r="D92" s="20">
        <v>163261</v>
      </c>
      <c r="E92" s="20">
        <f>SUM(C92:D92)</f>
        <v>335483</v>
      </c>
      <c r="F92" s="27"/>
      <c r="G92" s="20">
        <f>C92*J70</f>
        <v>11571.5533523953</v>
      </c>
      <c r="H92" s="20">
        <f>D92*K70</f>
        <v>6623.113604702790</v>
      </c>
      <c r="I92" s="20">
        <f>G92+H92</f>
        <v>18194.6669570981</v>
      </c>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row>
    <row r="93" ht="15" customHeight="1">
      <c r="A93" s="2"/>
      <c r="B93" s="26">
        <v>22</v>
      </c>
      <c r="C93" s="20">
        <v>177445</v>
      </c>
      <c r="D93" s="20">
        <v>169676</v>
      </c>
      <c r="E93" s="20">
        <f>SUM(C93:D93)</f>
        <v>347121</v>
      </c>
      <c r="F93" s="27"/>
      <c r="G93" s="20">
        <f>C93*J71</f>
        <v>4590.375104618420</v>
      </c>
      <c r="H93" s="20">
        <f>D93*K71</f>
        <v>5284.292810538940</v>
      </c>
      <c r="I93" s="20">
        <f>G93+H93</f>
        <v>9874.667915157361</v>
      </c>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row>
    <row r="94" ht="15" customHeight="1">
      <c r="A94" s="2"/>
      <c r="B94" s="26">
        <v>23</v>
      </c>
      <c r="C94" s="20">
        <v>187368</v>
      </c>
      <c r="D94" s="20">
        <v>177955</v>
      </c>
      <c r="E94" s="20">
        <f>SUM(C94:D94)</f>
        <v>365323</v>
      </c>
      <c r="F94" s="27"/>
      <c r="G94" s="20">
        <f>C94*J72</f>
        <v>31020.0032191556</v>
      </c>
      <c r="H94" s="20">
        <f>D94*K72</f>
        <v>15356.2510885571</v>
      </c>
      <c r="I94" s="20">
        <f>G94+H94</f>
        <v>46376.2543077127</v>
      </c>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row>
    <row r="95" ht="15" customHeight="1">
      <c r="A95" s="2"/>
      <c r="B95" s="26">
        <v>24</v>
      </c>
      <c r="C95" s="20">
        <v>195555</v>
      </c>
      <c r="D95" s="20">
        <v>185170</v>
      </c>
      <c r="E95" s="20">
        <f>SUM(C95:D95)</f>
        <v>380725</v>
      </c>
      <c r="F95" s="27"/>
      <c r="G95" s="20">
        <f>C95*J73</f>
        <v>12112.561155366</v>
      </c>
      <c r="H95" s="20">
        <f>D95*K73</f>
        <v>7028.062213321280</v>
      </c>
      <c r="I95" s="20">
        <f>G95+H95</f>
        <v>19140.6233686873</v>
      </c>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row>
    <row r="96" ht="15" customHeight="1">
      <c r="A96" s="2"/>
      <c r="B96" s="26">
        <v>25</v>
      </c>
      <c r="C96" s="20">
        <v>193772</v>
      </c>
      <c r="D96" s="20">
        <v>185792</v>
      </c>
      <c r="E96" s="20">
        <f>SUM(C96:D96)</f>
        <v>379564</v>
      </c>
      <c r="F96" s="27"/>
      <c r="G96" s="20">
        <f>C96*J74</f>
        <v>18053.2448111989</v>
      </c>
      <c r="H96" s="20">
        <f>D96*K74</f>
        <v>4976.975403847710</v>
      </c>
      <c r="I96" s="20">
        <f>G96+H96</f>
        <v>23030.2202150466</v>
      </c>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row>
    <row r="97" ht="15" customHeight="1">
      <c r="A97" s="2"/>
      <c r="B97" t="s" s="11">
        <v>43</v>
      </c>
      <c r="C97" s="20">
        <v>765276</v>
      </c>
      <c r="D97" s="20">
        <v>763559</v>
      </c>
      <c r="E97" s="20">
        <f>SUM(C97:D97)</f>
        <v>1528835</v>
      </c>
      <c r="F97" s="27"/>
      <c r="G97" s="20">
        <f>C97*J75</f>
        <v>80289.446777026606</v>
      </c>
      <c r="H97" s="20">
        <f>D97*K75</f>
        <v>34679.8559814361</v>
      </c>
      <c r="I97" s="20">
        <f>G97+H97</f>
        <v>114969.302758463</v>
      </c>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row>
    <row r="98" ht="15" customHeight="1">
      <c r="A98" s="2"/>
      <c r="B98" t="s" s="11">
        <v>44</v>
      </c>
      <c r="C98" s="20">
        <v>4944104</v>
      </c>
      <c r="D98" s="20">
        <v>5083516</v>
      </c>
      <c r="E98" s="20">
        <f>SUM(C98:D98)</f>
        <v>10027620</v>
      </c>
      <c r="F98" s="27"/>
      <c r="G98" s="20">
        <f>C98*J76</f>
        <v>227346.400264923</v>
      </c>
      <c r="H98" s="20">
        <f>D98*K76</f>
        <v>135479.425327259</v>
      </c>
      <c r="I98" s="20">
        <f>G98+H98</f>
        <v>362825.825592182</v>
      </c>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row>
    <row r="99" ht="15" customHeight="1">
      <c r="A99" s="2"/>
      <c r="B99" t="s" s="11">
        <v>45</v>
      </c>
      <c r="C99" s="20">
        <v>675958</v>
      </c>
      <c r="D99" s="20">
        <v>712371</v>
      </c>
      <c r="E99" s="20">
        <f>SUM(C99:D99)</f>
        <v>1388329</v>
      </c>
      <c r="F99" s="27"/>
      <c r="G99" s="20">
        <f>C99*J77</f>
        <v>48638.9032609552</v>
      </c>
      <c r="H99" s="20">
        <f>D99*K77</f>
        <v>9533.873126338320</v>
      </c>
      <c r="I99" s="20">
        <f>G99+H99</f>
        <v>58172.7763872935</v>
      </c>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row>
    <row r="100" ht="15" customHeight="1">
      <c r="A100" s="2"/>
      <c r="B100" t="s" s="11">
        <v>46</v>
      </c>
      <c r="C100" s="20">
        <v>1891741</v>
      </c>
      <c r="D100" s="20">
        <v>2146438</v>
      </c>
      <c r="E100" s="20">
        <f>SUM(C100:D100)</f>
        <v>4038179</v>
      </c>
      <c r="F100" s="27"/>
      <c r="G100" s="20">
        <f>C100*J78</f>
        <v>51603.7515211407</v>
      </c>
      <c r="H100" s="20">
        <f>D100*K78</f>
        <v>10951.2922493516</v>
      </c>
      <c r="I100" s="20">
        <f>G100+H100</f>
        <v>62555.0437704923</v>
      </c>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row>
    <row r="101" ht="15" customHeight="1">
      <c r="A101" s="2"/>
      <c r="B101" s="2"/>
      <c r="C101" s="27"/>
      <c r="D101" s="27"/>
      <c r="E101" s="27"/>
      <c r="F101" s="27"/>
      <c r="G101" s="27"/>
      <c r="H101" s="27"/>
      <c r="I101" s="27"/>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row>
    <row r="102" ht="15" customHeight="1">
      <c r="A102" s="2"/>
      <c r="B102" t="s" s="11">
        <v>47</v>
      </c>
      <c r="C102" s="20">
        <f>SUM(C86:C100)</f>
        <v>10945229</v>
      </c>
      <c r="D102" s="20">
        <f>SUM(D86:D100)</f>
        <v>11234532</v>
      </c>
      <c r="E102" s="20">
        <f>SUM(E86:E100)</f>
        <v>22179761</v>
      </c>
      <c r="F102" s="27"/>
      <c r="G102" s="20">
        <f>SUM(G86:G100)</f>
        <v>1470635.12607068</v>
      </c>
      <c r="H102" s="20">
        <f>SUM(H86:H100)</f>
        <v>566026.520983453</v>
      </c>
      <c r="I102" s="20">
        <f>SUM(G102:H102)</f>
        <v>2036661.64705413</v>
      </c>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row>
    <row r="103"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row>
    <row r="104"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row>
    <row r="105" ht="17.25" customHeight="1">
      <c r="A105" s="2"/>
      <c r="B105" t="s" s="23">
        <v>54</v>
      </c>
      <c r="C105" s="4"/>
      <c r="D105" s="4"/>
      <c r="E105" s="4"/>
      <c r="F105" s="4"/>
      <c r="G105" s="4"/>
      <c r="H105" s="4"/>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row>
    <row r="106" ht="15.75" customHeight="1">
      <c r="A106" s="2"/>
      <c r="B106" t="s" s="15">
        <v>55</v>
      </c>
      <c r="C106" s="5"/>
      <c r="D106" t="s" s="9">
        <v>56</v>
      </c>
      <c r="E106" s="5"/>
      <c r="F106" s="5"/>
      <c r="G106" s="5"/>
      <c r="H106" s="5"/>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row>
    <row r="107" ht="15" customHeight="1">
      <c r="A107" s="2"/>
      <c r="B107" s="2"/>
      <c r="C107" t="s" s="25">
        <v>47</v>
      </c>
      <c r="D107" s="17">
        <v>10</v>
      </c>
      <c r="E107" s="17">
        <v>11</v>
      </c>
      <c r="F107" s="17">
        <v>12</v>
      </c>
      <c r="G107" s="17">
        <v>13</v>
      </c>
      <c r="H107" s="17">
        <v>14</v>
      </c>
      <c r="I107" s="17">
        <v>15</v>
      </c>
      <c r="J107" s="28">
        <v>16</v>
      </c>
      <c r="K107" s="28">
        <v>17</v>
      </c>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row>
    <row r="108" ht="15" customHeight="1">
      <c r="A108" s="2"/>
      <c r="B108" t="s" s="10">
        <v>57</v>
      </c>
      <c r="C108" s="20">
        <f>SUM(D108:K108)</f>
        <v>1245343</v>
      </c>
      <c r="D108" s="29">
        <v>164252</v>
      </c>
      <c r="E108" s="29">
        <v>163986</v>
      </c>
      <c r="F108" s="29">
        <v>162653</v>
      </c>
      <c r="G108" s="29">
        <v>156879</v>
      </c>
      <c r="H108" s="29">
        <v>151332</v>
      </c>
      <c r="I108" s="29">
        <v>149726</v>
      </c>
      <c r="J108" s="29">
        <v>147763</v>
      </c>
      <c r="K108" s="29">
        <v>148752</v>
      </c>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row>
    <row r="109" ht="15" customHeight="1">
      <c r="A109" s="2"/>
      <c r="B109" t="s" s="10">
        <v>58</v>
      </c>
      <c r="C109" s="20">
        <f>SUM(D109:K109)</f>
        <v>1179922</v>
      </c>
      <c r="D109" s="29">
        <v>155451</v>
      </c>
      <c r="E109" s="29">
        <v>155986</v>
      </c>
      <c r="F109" s="29">
        <v>153870</v>
      </c>
      <c r="G109" s="29">
        <v>148593</v>
      </c>
      <c r="H109" s="29">
        <v>142735</v>
      </c>
      <c r="I109" s="29">
        <v>140875</v>
      </c>
      <c r="J109" s="29">
        <v>140848</v>
      </c>
      <c r="K109" s="29">
        <v>141564</v>
      </c>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row>
    <row r="110" ht="15" customHeight="1">
      <c r="A110" s="2"/>
      <c r="B110" s="2"/>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row>
    <row r="111" ht="15" customHeight="1">
      <c r="A111" s="2"/>
      <c r="B111" s="2"/>
      <c r="C111" s="27"/>
      <c r="D111" s="20">
        <v>18</v>
      </c>
      <c r="E111" s="20">
        <v>19</v>
      </c>
      <c r="F111" s="20">
        <v>20</v>
      </c>
      <c r="G111" s="20">
        <v>21</v>
      </c>
      <c r="H111" s="27">
        <v>22</v>
      </c>
      <c r="I111" s="27">
        <v>23</v>
      </c>
      <c r="J111" s="27">
        <v>24</v>
      </c>
      <c r="K111" s="27">
        <v>25</v>
      </c>
      <c r="L111" s="27">
        <v>26</v>
      </c>
      <c r="M111" s="27">
        <v>27</v>
      </c>
      <c r="N111" s="27">
        <v>28</v>
      </c>
      <c r="O111" s="27">
        <v>29</v>
      </c>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row>
    <row r="112" ht="15" customHeight="1">
      <c r="A112" s="2"/>
      <c r="B112" t="s" s="10">
        <v>59</v>
      </c>
      <c r="C112" s="20">
        <f>SUM(D112:G112)</f>
        <v>668667</v>
      </c>
      <c r="D112" s="29">
        <v>158399</v>
      </c>
      <c r="E112" s="29">
        <v>167464</v>
      </c>
      <c r="F112" s="29">
        <v>170582</v>
      </c>
      <c r="G112" s="29">
        <v>172222</v>
      </c>
      <c r="H112" s="29">
        <v>177445</v>
      </c>
      <c r="I112" s="29">
        <v>187368</v>
      </c>
      <c r="J112" s="29">
        <v>195555</v>
      </c>
      <c r="K112" s="29">
        <v>193772</v>
      </c>
      <c r="L112" s="29">
        <v>190826</v>
      </c>
      <c r="M112" s="29">
        <v>189871</v>
      </c>
      <c r="N112" s="29">
        <v>191484</v>
      </c>
      <c r="O112" s="29">
        <v>193095</v>
      </c>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row>
    <row r="113" ht="15" customHeight="1">
      <c r="A113" s="2"/>
      <c r="B113" t="s" s="10">
        <v>60</v>
      </c>
      <c r="C113" s="20">
        <f>SUM(D113:G113)</f>
        <v>630133</v>
      </c>
      <c r="D113" s="29">
        <v>149235</v>
      </c>
      <c r="E113" s="29">
        <v>157831</v>
      </c>
      <c r="F113" s="29">
        <v>159806</v>
      </c>
      <c r="G113" s="29">
        <v>163261</v>
      </c>
      <c r="H113" s="29">
        <v>169676</v>
      </c>
      <c r="I113" s="29">
        <v>177955</v>
      </c>
      <c r="J113" s="29">
        <v>185170</v>
      </c>
      <c r="K113" s="29">
        <v>185792</v>
      </c>
      <c r="L113" s="29">
        <v>186077</v>
      </c>
      <c r="M113" s="29">
        <v>188455</v>
      </c>
      <c r="N113" s="29">
        <v>192970</v>
      </c>
      <c r="O113" s="29">
        <v>196057</v>
      </c>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row>
    <row r="114" ht="15" customHeight="1">
      <c r="A114" s="2"/>
      <c r="B114" s="2"/>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row>
    <row r="115" ht="15" customHeight="1">
      <c r="A115" s="2"/>
      <c r="B115" s="2"/>
      <c r="C115" s="27"/>
      <c r="D115" s="20">
        <v>30</v>
      </c>
      <c r="E115" s="20">
        <v>31</v>
      </c>
      <c r="F115" s="20">
        <v>32</v>
      </c>
      <c r="G115" s="20">
        <v>33</v>
      </c>
      <c r="H115" s="20">
        <v>34</v>
      </c>
      <c r="I115" s="20">
        <v>35</v>
      </c>
      <c r="J115" s="20">
        <v>36</v>
      </c>
      <c r="K115" s="20">
        <v>37</v>
      </c>
      <c r="L115" s="20">
        <v>38</v>
      </c>
      <c r="M115" s="20">
        <v>39</v>
      </c>
      <c r="N115" s="20">
        <v>40</v>
      </c>
      <c r="O115" s="20">
        <v>41</v>
      </c>
      <c r="P115" s="20">
        <v>42</v>
      </c>
      <c r="Q115" s="20">
        <v>43</v>
      </c>
      <c r="R115" s="20">
        <v>44</v>
      </c>
      <c r="S115" s="20">
        <v>45</v>
      </c>
      <c r="T115" s="20">
        <v>46</v>
      </c>
      <c r="U115" s="20">
        <v>47</v>
      </c>
      <c r="V115" s="20">
        <v>48</v>
      </c>
      <c r="W115" s="20">
        <v>49</v>
      </c>
      <c r="X115" s="20"/>
      <c r="Y115" s="20"/>
      <c r="Z115" s="20"/>
      <c r="AA115" s="20"/>
      <c r="AB115" s="20"/>
      <c r="AC115" s="20"/>
      <c r="AD115" s="20"/>
      <c r="AE115" s="20"/>
      <c r="AF115" s="20"/>
      <c r="AG115" s="20"/>
      <c r="AH115" s="27"/>
      <c r="AI115" s="27"/>
      <c r="AJ115" s="27"/>
      <c r="AK115" s="27"/>
      <c r="AL115" s="27"/>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row>
    <row r="116" ht="15" customHeight="1">
      <c r="A116" s="2"/>
      <c r="B116" t="s" s="10">
        <v>61</v>
      </c>
      <c r="C116" s="20">
        <f>SUM(D116:W116)</f>
        <v>3436537</v>
      </c>
      <c r="D116" s="29">
        <v>188379</v>
      </c>
      <c r="E116" s="29">
        <v>187797</v>
      </c>
      <c r="F116" s="29">
        <v>185722</v>
      </c>
      <c r="G116" s="29">
        <v>186965</v>
      </c>
      <c r="H116" s="29">
        <v>184548</v>
      </c>
      <c r="I116" s="29">
        <v>184022</v>
      </c>
      <c r="J116" s="29">
        <v>183041</v>
      </c>
      <c r="K116" s="29">
        <v>178027</v>
      </c>
      <c r="L116" s="29">
        <v>173359</v>
      </c>
      <c r="M116" s="29">
        <v>166391</v>
      </c>
      <c r="N116" s="29">
        <v>161277</v>
      </c>
      <c r="O116" s="29">
        <v>158193</v>
      </c>
      <c r="P116" s="29">
        <v>157025</v>
      </c>
      <c r="Q116" s="29">
        <v>158385</v>
      </c>
      <c r="R116" s="29">
        <v>158401</v>
      </c>
      <c r="S116" s="29">
        <v>162609</v>
      </c>
      <c r="T116" s="29">
        <v>164165</v>
      </c>
      <c r="U116" s="29">
        <v>169034</v>
      </c>
      <c r="V116" s="29">
        <v>169552</v>
      </c>
      <c r="W116" s="29">
        <v>159645</v>
      </c>
      <c r="X116" s="29"/>
      <c r="Y116" s="29"/>
      <c r="Z116" s="29"/>
      <c r="AA116" s="29"/>
      <c r="AB116" s="29"/>
      <c r="AC116" s="29"/>
      <c r="AD116" s="29"/>
      <c r="AE116" s="29"/>
      <c r="AF116" s="29"/>
      <c r="AG116" s="29"/>
      <c r="AH116" s="27"/>
      <c r="AI116" s="27"/>
      <c r="AJ116" s="27"/>
      <c r="AK116" s="27"/>
      <c r="AL116" s="27"/>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row>
    <row r="117" ht="15" customHeight="1">
      <c r="A117" s="2"/>
      <c r="B117" t="s" s="10">
        <v>62</v>
      </c>
      <c r="C117" s="20">
        <f>SUM(D117:W117)</f>
        <v>3510995</v>
      </c>
      <c r="D117" s="29">
        <v>193248</v>
      </c>
      <c r="E117" s="29">
        <v>192906</v>
      </c>
      <c r="F117" s="29">
        <v>190586</v>
      </c>
      <c r="G117" s="29">
        <v>191935</v>
      </c>
      <c r="H117" s="29">
        <v>190015</v>
      </c>
      <c r="I117" s="29">
        <v>187924</v>
      </c>
      <c r="J117" s="29">
        <v>185836</v>
      </c>
      <c r="K117" s="29">
        <v>179709</v>
      </c>
      <c r="L117" s="29">
        <v>174811</v>
      </c>
      <c r="M117" s="29">
        <v>168054</v>
      </c>
      <c r="N117" s="29">
        <v>163314</v>
      </c>
      <c r="O117" s="29">
        <v>160255</v>
      </c>
      <c r="P117" s="29">
        <v>158745</v>
      </c>
      <c r="Q117" s="29">
        <v>159722</v>
      </c>
      <c r="R117" s="29">
        <v>160525</v>
      </c>
      <c r="S117" s="29">
        <v>164827</v>
      </c>
      <c r="T117" s="29">
        <v>168769</v>
      </c>
      <c r="U117" s="29">
        <v>175134</v>
      </c>
      <c r="V117" s="29">
        <v>178153</v>
      </c>
      <c r="W117" s="29">
        <v>166527</v>
      </c>
      <c r="X117" s="29"/>
      <c r="Y117" s="29"/>
      <c r="Z117" s="29"/>
      <c r="AA117" s="29"/>
      <c r="AB117" s="29"/>
      <c r="AC117" s="29"/>
      <c r="AD117" s="29"/>
      <c r="AE117" s="29"/>
      <c r="AF117" s="29"/>
      <c r="AG117" s="29"/>
      <c r="AH117" s="27"/>
      <c r="AI117" s="27"/>
      <c r="AJ117" s="27"/>
      <c r="AK117" s="27"/>
      <c r="AL117" s="27"/>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row>
    <row r="118" ht="15" customHeight="1">
      <c r="A118" s="2"/>
      <c r="B118" s="2"/>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row>
    <row r="119" ht="15" customHeight="1">
      <c r="A119" s="2"/>
      <c r="B119" s="2"/>
      <c r="C119" s="27"/>
      <c r="D119" s="20">
        <v>50</v>
      </c>
      <c r="E119" s="20">
        <v>51</v>
      </c>
      <c r="F119" s="20">
        <v>52</v>
      </c>
      <c r="G119" s="20">
        <v>53</v>
      </c>
      <c r="H119" s="20">
        <v>54</v>
      </c>
      <c r="I119" s="20">
        <v>55</v>
      </c>
      <c r="J119" s="20">
        <v>56</v>
      </c>
      <c r="K119" s="20">
        <v>57</v>
      </c>
      <c r="L119" s="20">
        <v>58</v>
      </c>
      <c r="M119" s="20">
        <v>59</v>
      </c>
      <c r="N119" s="20">
        <v>60</v>
      </c>
      <c r="O119" s="20">
        <v>61</v>
      </c>
      <c r="P119" s="20">
        <v>62</v>
      </c>
      <c r="Q119" s="20">
        <v>63</v>
      </c>
      <c r="R119" s="20">
        <v>64</v>
      </c>
      <c r="S119" s="20">
        <v>65</v>
      </c>
      <c r="T119" s="20">
        <v>66</v>
      </c>
      <c r="U119" s="20">
        <v>67</v>
      </c>
      <c r="V119" s="20">
        <v>68</v>
      </c>
      <c r="W119" s="20">
        <v>69</v>
      </c>
      <c r="X119" s="20">
        <v>70</v>
      </c>
      <c r="Y119" s="20">
        <v>71</v>
      </c>
      <c r="Z119" s="20">
        <v>72</v>
      </c>
      <c r="AA119" s="20">
        <v>73</v>
      </c>
      <c r="AB119" s="20">
        <v>74</v>
      </c>
      <c r="AC119" s="20">
        <v>75</v>
      </c>
      <c r="AD119" s="20">
        <v>76</v>
      </c>
      <c r="AE119" s="20">
        <v>77</v>
      </c>
      <c r="AF119" s="20">
        <v>78</v>
      </c>
      <c r="AG119" s="20">
        <v>79</v>
      </c>
      <c r="AH119" s="20">
        <v>80</v>
      </c>
      <c r="AI119" s="20">
        <v>81</v>
      </c>
      <c r="AJ119" s="20">
        <v>82</v>
      </c>
      <c r="AK119" s="20">
        <v>83</v>
      </c>
      <c r="AL119" s="20">
        <v>84</v>
      </c>
      <c r="AM119" s="20">
        <v>85</v>
      </c>
      <c r="AN119" s="20">
        <v>86</v>
      </c>
      <c r="AO119" s="20">
        <v>87</v>
      </c>
      <c r="AP119" s="20">
        <v>88</v>
      </c>
      <c r="AQ119" s="20">
        <v>89</v>
      </c>
      <c r="AR119" s="20">
        <v>90</v>
      </c>
      <c r="AS119" s="20">
        <v>91</v>
      </c>
      <c r="AT119" s="20">
        <v>92</v>
      </c>
      <c r="AU119" s="20">
        <v>93</v>
      </c>
      <c r="AV119" s="20">
        <v>94</v>
      </c>
      <c r="AW119" s="20">
        <v>95</v>
      </c>
      <c r="AX119" s="20">
        <v>96</v>
      </c>
      <c r="AY119" s="20">
        <v>97</v>
      </c>
      <c r="AZ119" s="20">
        <v>98</v>
      </c>
      <c r="BA119" s="20">
        <v>99</v>
      </c>
      <c r="BB119" t="s" s="10">
        <v>63</v>
      </c>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row>
    <row r="120" ht="15" customHeight="1">
      <c r="A120" s="2"/>
      <c r="B120" t="s" s="10">
        <v>64</v>
      </c>
      <c r="C120" s="20">
        <f>SUM(D120:H120)</f>
        <v>750346</v>
      </c>
      <c r="D120" s="29">
        <v>156090</v>
      </c>
      <c r="E120" s="29">
        <v>151357</v>
      </c>
      <c r="F120" s="29">
        <v>147349</v>
      </c>
      <c r="G120" s="29">
        <v>148054</v>
      </c>
      <c r="H120" s="29">
        <v>147496</v>
      </c>
      <c r="I120" s="29">
        <v>152965</v>
      </c>
      <c r="J120" s="29">
        <v>154117</v>
      </c>
      <c r="K120" s="29">
        <v>153055</v>
      </c>
      <c r="L120" s="29">
        <v>151415</v>
      </c>
      <c r="M120" s="29">
        <v>145669</v>
      </c>
      <c r="N120" s="29">
        <v>141968</v>
      </c>
      <c r="O120" s="29">
        <v>138852</v>
      </c>
      <c r="P120" s="29">
        <v>134993</v>
      </c>
      <c r="Q120" s="29">
        <v>133276</v>
      </c>
      <c r="R120" s="29">
        <v>126869</v>
      </c>
      <c r="S120" s="29">
        <v>122946</v>
      </c>
      <c r="T120" s="29">
        <v>122000</v>
      </c>
      <c r="U120" s="29">
        <v>118632</v>
      </c>
      <c r="V120" s="29">
        <v>117379</v>
      </c>
      <c r="W120" s="29">
        <v>114285</v>
      </c>
      <c r="X120" s="29">
        <v>110806</v>
      </c>
      <c r="Y120" s="29">
        <v>111417</v>
      </c>
      <c r="Z120" s="29">
        <v>113677</v>
      </c>
      <c r="AA120" s="29">
        <v>94712</v>
      </c>
      <c r="AB120" s="29">
        <v>88292</v>
      </c>
      <c r="AC120" s="29">
        <v>82879</v>
      </c>
      <c r="AD120" s="29">
        <v>73005</v>
      </c>
      <c r="AE120" s="29">
        <v>71185</v>
      </c>
      <c r="AF120" s="29">
        <v>64188</v>
      </c>
      <c r="AG120" s="29">
        <v>59886</v>
      </c>
      <c r="AH120" s="29">
        <v>54876</v>
      </c>
      <c r="AI120" s="29">
        <v>50030</v>
      </c>
      <c r="AJ120" s="29">
        <v>46196</v>
      </c>
      <c r="AK120" s="29">
        <v>41338</v>
      </c>
      <c r="AL120" s="29">
        <v>35902</v>
      </c>
      <c r="AM120" s="29">
        <v>32469</v>
      </c>
      <c r="AN120" s="29">
        <v>28353</v>
      </c>
      <c r="AO120" s="29">
        <v>25405</v>
      </c>
      <c r="AP120" s="29">
        <v>22835</v>
      </c>
      <c r="AQ120" s="29">
        <v>20073</v>
      </c>
      <c r="AR120" s="29">
        <v>16039</v>
      </c>
      <c r="AS120" s="29">
        <v>13433</v>
      </c>
      <c r="AT120" s="29">
        <v>10577</v>
      </c>
      <c r="AU120" s="29">
        <v>8421</v>
      </c>
      <c r="AV120" s="29">
        <v>6137</v>
      </c>
      <c r="AW120" s="29">
        <v>4644</v>
      </c>
      <c r="AX120" s="29">
        <v>3206</v>
      </c>
      <c r="AY120" s="29">
        <v>2376</v>
      </c>
      <c r="AZ120" s="29">
        <v>1611</v>
      </c>
      <c r="BA120" s="29">
        <v>1101</v>
      </c>
      <c r="BB120" s="29">
        <v>1430</v>
      </c>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row>
    <row r="121" ht="15" customHeight="1">
      <c r="A121" s="2"/>
      <c r="B121" t="s" s="10">
        <v>65</v>
      </c>
      <c r="C121" s="20">
        <f>SUM(D121:H121)</f>
        <v>784418</v>
      </c>
      <c r="D121" s="29">
        <v>164370</v>
      </c>
      <c r="E121" s="29">
        <v>158686</v>
      </c>
      <c r="F121" s="29">
        <v>154031</v>
      </c>
      <c r="G121" s="29">
        <v>153911</v>
      </c>
      <c r="H121" s="29">
        <v>153420</v>
      </c>
      <c r="I121" s="29">
        <v>158925</v>
      </c>
      <c r="J121" s="29">
        <v>159816</v>
      </c>
      <c r="K121" s="29">
        <v>158472</v>
      </c>
      <c r="L121" s="29">
        <v>157833</v>
      </c>
      <c r="M121" s="29">
        <v>153057</v>
      </c>
      <c r="N121" s="29">
        <v>148656</v>
      </c>
      <c r="O121" s="29">
        <v>146669</v>
      </c>
      <c r="P121" s="29">
        <v>142312</v>
      </c>
      <c r="Q121" s="29">
        <v>139710</v>
      </c>
      <c r="R121" s="29">
        <v>135024</v>
      </c>
      <c r="S121" s="29">
        <v>131893</v>
      </c>
      <c r="T121" s="29">
        <v>129416</v>
      </c>
      <c r="U121" s="29">
        <v>124836</v>
      </c>
      <c r="V121" s="29">
        <v>123345</v>
      </c>
      <c r="W121" s="29">
        <v>120041</v>
      </c>
      <c r="X121" s="29">
        <v>115276</v>
      </c>
      <c r="Y121" s="29">
        <v>114995</v>
      </c>
      <c r="Z121" s="29">
        <v>117342</v>
      </c>
      <c r="AA121" s="29">
        <v>98225</v>
      </c>
      <c r="AB121" s="29">
        <v>93162</v>
      </c>
      <c r="AC121" s="29">
        <v>88260</v>
      </c>
      <c r="AD121" s="29">
        <v>78871</v>
      </c>
      <c r="AE121" s="29">
        <v>77027</v>
      </c>
      <c r="AF121" s="29">
        <v>71353</v>
      </c>
      <c r="AG121" s="29">
        <v>67605</v>
      </c>
      <c r="AH121" s="29">
        <v>63608</v>
      </c>
      <c r="AI121" s="29">
        <v>59534</v>
      </c>
      <c r="AJ121" s="29">
        <v>55701</v>
      </c>
      <c r="AK121" s="29">
        <v>51715</v>
      </c>
      <c r="AL121" s="29">
        <v>46639</v>
      </c>
      <c r="AM121" s="29">
        <v>42737</v>
      </c>
      <c r="AN121" s="29">
        <v>39481</v>
      </c>
      <c r="AO121" s="29">
        <v>36227</v>
      </c>
      <c r="AP121" s="29">
        <v>34420</v>
      </c>
      <c r="AQ121" s="29">
        <v>31008</v>
      </c>
      <c r="AR121" s="29">
        <v>26435</v>
      </c>
      <c r="AS121" s="29">
        <v>23202</v>
      </c>
      <c r="AT121" s="29">
        <v>19681</v>
      </c>
      <c r="AU121" s="29">
        <v>16478</v>
      </c>
      <c r="AV121" s="29">
        <v>13065</v>
      </c>
      <c r="AW121" s="29">
        <v>10306</v>
      </c>
      <c r="AX121" s="29">
        <v>7809</v>
      </c>
      <c r="AY121" s="29">
        <v>5943</v>
      </c>
      <c r="AZ121" s="29">
        <v>4403</v>
      </c>
      <c r="BA121" s="29">
        <v>2802</v>
      </c>
      <c r="BB121" s="29">
        <v>3597</v>
      </c>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row>
    <row r="122" ht="15" customHeight="1">
      <c r="A122" s="2"/>
      <c r="B122" s="2"/>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row>
    <row r="123"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row>
    <row r="124" ht="20.25" customHeight="1">
      <c r="A124" s="2"/>
      <c r="B124" t="s" s="14">
        <v>66</v>
      </c>
      <c r="C124" s="4"/>
      <c r="D124" s="4"/>
      <c r="E124" s="4"/>
      <c r="F124" s="4"/>
      <c r="G124" s="4"/>
      <c r="H124" s="4"/>
      <c r="I124" s="4"/>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row>
    <row r="125" ht="15.75" customHeight="1">
      <c r="A125" s="30"/>
      <c r="B125" s="31"/>
      <c r="C125" t="s" s="32">
        <v>67</v>
      </c>
      <c r="D125" s="5"/>
      <c r="E125" s="5"/>
      <c r="F125" s="5"/>
      <c r="G125" s="5"/>
      <c r="H125" s="31"/>
      <c r="I125" s="31"/>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row>
    <row r="126" ht="15" customHeight="1">
      <c r="A126" s="30"/>
      <c r="B126" s="30"/>
      <c r="C126" t="s" s="10">
        <v>47</v>
      </c>
      <c r="D126" s="17">
        <v>10</v>
      </c>
      <c r="E126" s="17">
        <v>11</v>
      </c>
      <c r="F126" s="17">
        <v>12</v>
      </c>
      <c r="G126" s="17">
        <v>13</v>
      </c>
      <c r="H126" s="17">
        <v>14</v>
      </c>
      <c r="I126" s="17">
        <v>15</v>
      </c>
      <c r="J126" s="17">
        <v>16</v>
      </c>
      <c r="K126" s="17">
        <v>17</v>
      </c>
      <c r="L126" s="17">
        <v>18</v>
      </c>
      <c r="M126" s="17">
        <v>19</v>
      </c>
      <c r="N126" s="17">
        <v>20</v>
      </c>
      <c r="O126" s="17">
        <v>21</v>
      </c>
      <c r="P126" s="17">
        <v>22</v>
      </c>
      <c r="Q126" s="17">
        <v>23</v>
      </c>
      <c r="R126" s="17">
        <v>24</v>
      </c>
      <c r="S126" s="17">
        <v>25</v>
      </c>
      <c r="T126" s="17">
        <v>26</v>
      </c>
      <c r="U126" s="17">
        <v>27</v>
      </c>
      <c r="V126" s="17">
        <v>28</v>
      </c>
      <c r="W126" s="17">
        <v>29</v>
      </c>
      <c r="X126" s="17">
        <v>30</v>
      </c>
      <c r="Y126" s="17">
        <v>31</v>
      </c>
      <c r="Z126" s="17">
        <v>32</v>
      </c>
      <c r="AA126" s="17">
        <v>33</v>
      </c>
      <c r="AB126" s="17">
        <v>34</v>
      </c>
      <c r="AC126" s="17">
        <v>35</v>
      </c>
      <c r="AD126" s="17">
        <v>36</v>
      </c>
      <c r="AE126" s="17">
        <v>37</v>
      </c>
      <c r="AF126" s="17">
        <v>38</v>
      </c>
      <c r="AG126" s="17">
        <v>39</v>
      </c>
      <c r="AH126" s="17">
        <v>40</v>
      </c>
      <c r="AI126" s="17">
        <v>41</v>
      </c>
      <c r="AJ126" s="17">
        <v>42</v>
      </c>
      <c r="AK126" s="17">
        <v>43</v>
      </c>
      <c r="AL126" s="17">
        <v>44</v>
      </c>
      <c r="AM126" s="17">
        <v>45</v>
      </c>
      <c r="AN126" s="17">
        <v>46</v>
      </c>
      <c r="AO126" s="17">
        <v>47</v>
      </c>
      <c r="AP126" s="17">
        <v>48</v>
      </c>
      <c r="AQ126" s="17">
        <v>49</v>
      </c>
      <c r="AR126" s="17">
        <v>50</v>
      </c>
      <c r="AS126" s="17">
        <v>51</v>
      </c>
      <c r="AT126" s="17">
        <v>52</v>
      </c>
      <c r="AU126" s="17">
        <v>53</v>
      </c>
      <c r="AV126" s="17">
        <v>54</v>
      </c>
      <c r="AW126" s="17">
        <v>55</v>
      </c>
      <c r="AX126" s="17">
        <v>56</v>
      </c>
      <c r="AY126" s="17">
        <v>57</v>
      </c>
      <c r="AZ126" s="17">
        <v>58</v>
      </c>
      <c r="BA126" s="17">
        <v>59</v>
      </c>
      <c r="BB126" s="17">
        <v>60</v>
      </c>
      <c r="BC126" s="17">
        <v>61</v>
      </c>
      <c r="BD126" s="17">
        <v>62</v>
      </c>
      <c r="BE126" s="17">
        <v>63</v>
      </c>
      <c r="BF126" s="17">
        <v>64</v>
      </c>
      <c r="BG126" s="17">
        <v>65</v>
      </c>
      <c r="BH126" s="17">
        <v>66</v>
      </c>
      <c r="BI126" s="17">
        <v>67</v>
      </c>
      <c r="BJ126" s="17">
        <v>68</v>
      </c>
      <c r="BK126" s="17">
        <v>69</v>
      </c>
      <c r="BL126" s="17">
        <v>70</v>
      </c>
      <c r="BM126" s="17">
        <v>71</v>
      </c>
      <c r="BN126" s="17">
        <v>72</v>
      </c>
      <c r="BO126" s="17">
        <v>73</v>
      </c>
      <c r="BP126" s="17">
        <v>74</v>
      </c>
      <c r="BQ126" s="17">
        <v>75</v>
      </c>
      <c r="BR126" s="17">
        <v>76</v>
      </c>
      <c r="BS126" s="17">
        <v>77</v>
      </c>
      <c r="BT126" s="17">
        <v>78</v>
      </c>
      <c r="BU126" s="17">
        <v>79</v>
      </c>
      <c r="BV126" s="17">
        <v>80</v>
      </c>
      <c r="BW126" s="17">
        <v>81</v>
      </c>
      <c r="BX126" s="17">
        <v>82</v>
      </c>
      <c r="BY126" s="17">
        <v>83</v>
      </c>
      <c r="BZ126" s="17">
        <v>84</v>
      </c>
      <c r="CA126" s="17">
        <v>85</v>
      </c>
      <c r="CB126" s="17">
        <v>86</v>
      </c>
      <c r="CC126" s="17">
        <v>87</v>
      </c>
      <c r="CD126" s="17">
        <v>88</v>
      </c>
      <c r="CE126" s="17">
        <v>89</v>
      </c>
      <c r="CF126" s="17">
        <v>90</v>
      </c>
      <c r="CG126" s="17">
        <v>91</v>
      </c>
      <c r="CH126" s="17">
        <v>92</v>
      </c>
      <c r="CI126" s="17">
        <v>93</v>
      </c>
      <c r="CJ126" s="17">
        <v>94</v>
      </c>
      <c r="CK126" s="17">
        <v>95</v>
      </c>
      <c r="CL126" s="17">
        <v>96</v>
      </c>
      <c r="CM126" s="17">
        <v>97</v>
      </c>
      <c r="CN126" s="17">
        <v>98</v>
      </c>
      <c r="CO126" s="17">
        <v>99</v>
      </c>
      <c r="CP126" t="s" s="10">
        <v>63</v>
      </c>
    </row>
    <row r="127" ht="15" customHeight="1">
      <c r="A127" s="30"/>
      <c r="B127" t="s" s="10">
        <v>68</v>
      </c>
      <c r="C127" s="20">
        <f>SUM(D127:CP127)</f>
        <v>10945229</v>
      </c>
      <c r="D127" s="33">
        <v>164252</v>
      </c>
      <c r="E127" s="33">
        <v>163986</v>
      </c>
      <c r="F127" s="33">
        <v>162653</v>
      </c>
      <c r="G127" s="33">
        <v>156879</v>
      </c>
      <c r="H127" s="33">
        <v>151332</v>
      </c>
      <c r="I127" s="33">
        <v>149726</v>
      </c>
      <c r="J127" s="33">
        <v>147763</v>
      </c>
      <c r="K127" s="33">
        <v>148752</v>
      </c>
      <c r="L127" s="33">
        <v>158399</v>
      </c>
      <c r="M127" s="33">
        <v>167464</v>
      </c>
      <c r="N127" s="33">
        <v>170582</v>
      </c>
      <c r="O127" s="33">
        <v>172222</v>
      </c>
      <c r="P127" s="33">
        <v>177445</v>
      </c>
      <c r="Q127" s="33">
        <v>187368</v>
      </c>
      <c r="R127" s="33">
        <v>195555</v>
      </c>
      <c r="S127" s="33">
        <v>193772</v>
      </c>
      <c r="T127" s="33">
        <v>190826</v>
      </c>
      <c r="U127" s="33">
        <v>189871</v>
      </c>
      <c r="V127" s="33">
        <v>191484</v>
      </c>
      <c r="W127" s="33">
        <v>193095</v>
      </c>
      <c r="X127" s="33">
        <v>188379</v>
      </c>
      <c r="Y127" s="33">
        <v>187797</v>
      </c>
      <c r="Z127" s="33">
        <v>185722</v>
      </c>
      <c r="AA127" s="33">
        <v>186965</v>
      </c>
      <c r="AB127" s="33">
        <v>184548</v>
      </c>
      <c r="AC127" s="33">
        <v>184022</v>
      </c>
      <c r="AD127" s="33">
        <v>183041</v>
      </c>
      <c r="AE127" s="33">
        <v>178027</v>
      </c>
      <c r="AF127" s="33">
        <v>173359</v>
      </c>
      <c r="AG127" s="33">
        <v>166391</v>
      </c>
      <c r="AH127" s="33">
        <v>161277</v>
      </c>
      <c r="AI127" s="33">
        <v>158193</v>
      </c>
      <c r="AJ127" s="33">
        <v>157025</v>
      </c>
      <c r="AK127" s="33">
        <v>158385</v>
      </c>
      <c r="AL127" s="33">
        <v>158401</v>
      </c>
      <c r="AM127" s="33">
        <v>162609</v>
      </c>
      <c r="AN127" s="33">
        <v>164165</v>
      </c>
      <c r="AO127" s="33">
        <v>169034</v>
      </c>
      <c r="AP127" s="33">
        <v>169552</v>
      </c>
      <c r="AQ127" s="33">
        <v>159645</v>
      </c>
      <c r="AR127" s="33">
        <v>156090</v>
      </c>
      <c r="AS127" s="33">
        <v>151357</v>
      </c>
      <c r="AT127" s="33">
        <v>147349</v>
      </c>
      <c r="AU127" s="33">
        <v>148054</v>
      </c>
      <c r="AV127" s="33">
        <v>147496</v>
      </c>
      <c r="AW127" s="33">
        <v>152965</v>
      </c>
      <c r="AX127" s="33">
        <v>154117</v>
      </c>
      <c r="AY127" s="33">
        <v>153055</v>
      </c>
      <c r="AZ127" s="33">
        <v>151415</v>
      </c>
      <c r="BA127" s="33">
        <v>145669</v>
      </c>
      <c r="BB127" s="33">
        <v>141968</v>
      </c>
      <c r="BC127" s="33">
        <v>138852</v>
      </c>
      <c r="BD127" s="33">
        <v>134993</v>
      </c>
      <c r="BE127" s="33">
        <v>133276</v>
      </c>
      <c r="BF127" s="33">
        <v>126869</v>
      </c>
      <c r="BG127" s="33">
        <v>122946</v>
      </c>
      <c r="BH127" s="33">
        <v>122000</v>
      </c>
      <c r="BI127" s="33">
        <v>118632</v>
      </c>
      <c r="BJ127" s="33">
        <v>117379</v>
      </c>
      <c r="BK127" s="33">
        <v>114285</v>
      </c>
      <c r="BL127" s="33">
        <v>110806</v>
      </c>
      <c r="BM127" s="33">
        <v>111417</v>
      </c>
      <c r="BN127" s="33">
        <v>113677</v>
      </c>
      <c r="BO127" s="33">
        <v>94712</v>
      </c>
      <c r="BP127" s="33">
        <v>88292</v>
      </c>
      <c r="BQ127" s="33">
        <v>82879</v>
      </c>
      <c r="BR127" s="33">
        <v>73005</v>
      </c>
      <c r="BS127" s="33">
        <v>71185</v>
      </c>
      <c r="BT127" s="33">
        <v>64188</v>
      </c>
      <c r="BU127" s="33">
        <v>59886</v>
      </c>
      <c r="BV127" s="33">
        <v>54876</v>
      </c>
      <c r="BW127" s="33">
        <v>50030</v>
      </c>
      <c r="BX127" s="33">
        <v>46196</v>
      </c>
      <c r="BY127" s="33">
        <v>41338</v>
      </c>
      <c r="BZ127" s="33">
        <v>35902</v>
      </c>
      <c r="CA127" s="33">
        <v>32469</v>
      </c>
      <c r="CB127" s="33">
        <v>28353</v>
      </c>
      <c r="CC127" s="33">
        <v>25405</v>
      </c>
      <c r="CD127" s="33">
        <v>22835</v>
      </c>
      <c r="CE127" s="33">
        <v>20073</v>
      </c>
      <c r="CF127" s="33">
        <v>16039</v>
      </c>
      <c r="CG127" s="33">
        <v>13433</v>
      </c>
      <c r="CH127" s="33">
        <v>10577</v>
      </c>
      <c r="CI127" s="33">
        <v>8421</v>
      </c>
      <c r="CJ127" s="33">
        <v>6137</v>
      </c>
      <c r="CK127" s="33">
        <v>4644</v>
      </c>
      <c r="CL127" s="33">
        <v>3206</v>
      </c>
      <c r="CM127" s="33">
        <v>2376</v>
      </c>
      <c r="CN127" s="33">
        <v>1611</v>
      </c>
      <c r="CO127" s="33">
        <v>1101</v>
      </c>
      <c r="CP127" s="33">
        <v>1430</v>
      </c>
    </row>
    <row r="128" ht="15" customHeight="1">
      <c r="A128" s="30"/>
      <c r="B128" t="s" s="10">
        <v>69</v>
      </c>
      <c r="C128" s="20">
        <f>SUM(D128:CP128)</f>
        <v>11234532</v>
      </c>
      <c r="D128" s="33">
        <v>155451</v>
      </c>
      <c r="E128" s="33">
        <v>155986</v>
      </c>
      <c r="F128" s="33">
        <v>153870</v>
      </c>
      <c r="G128" s="33">
        <v>148593</v>
      </c>
      <c r="H128" s="33">
        <v>142735</v>
      </c>
      <c r="I128" s="33">
        <v>140875</v>
      </c>
      <c r="J128" s="33">
        <v>140848</v>
      </c>
      <c r="K128" s="33">
        <v>141564</v>
      </c>
      <c r="L128" s="33">
        <v>149235</v>
      </c>
      <c r="M128" s="33">
        <v>157831</v>
      </c>
      <c r="N128" s="33">
        <v>159806</v>
      </c>
      <c r="O128" s="33">
        <v>163261</v>
      </c>
      <c r="P128" s="33">
        <v>169676</v>
      </c>
      <c r="Q128" s="33">
        <v>177955</v>
      </c>
      <c r="R128" s="33">
        <v>185170</v>
      </c>
      <c r="S128" s="33">
        <v>185792</v>
      </c>
      <c r="T128" s="33">
        <v>186077</v>
      </c>
      <c r="U128" s="33">
        <v>188455</v>
      </c>
      <c r="V128" s="33">
        <v>192970</v>
      </c>
      <c r="W128" s="33">
        <v>196057</v>
      </c>
      <c r="X128" s="33">
        <v>193248</v>
      </c>
      <c r="Y128" s="33">
        <v>192906</v>
      </c>
      <c r="Z128" s="33">
        <v>190586</v>
      </c>
      <c r="AA128" s="33">
        <v>191935</v>
      </c>
      <c r="AB128" s="33">
        <v>190015</v>
      </c>
      <c r="AC128" s="33">
        <v>187924</v>
      </c>
      <c r="AD128" s="33">
        <v>185836</v>
      </c>
      <c r="AE128" s="33">
        <v>179709</v>
      </c>
      <c r="AF128" s="33">
        <v>174811</v>
      </c>
      <c r="AG128" s="33">
        <v>168054</v>
      </c>
      <c r="AH128" s="33">
        <v>163314</v>
      </c>
      <c r="AI128" s="33">
        <v>160255</v>
      </c>
      <c r="AJ128" s="33">
        <v>158745</v>
      </c>
      <c r="AK128" s="33">
        <v>159722</v>
      </c>
      <c r="AL128" s="33">
        <v>160525</v>
      </c>
      <c r="AM128" s="33">
        <v>164827</v>
      </c>
      <c r="AN128" s="33">
        <v>168769</v>
      </c>
      <c r="AO128" s="33">
        <v>175134</v>
      </c>
      <c r="AP128" s="33">
        <v>178153</v>
      </c>
      <c r="AQ128" s="33">
        <v>166527</v>
      </c>
      <c r="AR128" s="33">
        <v>164370</v>
      </c>
      <c r="AS128" s="33">
        <v>158686</v>
      </c>
      <c r="AT128" s="33">
        <v>154031</v>
      </c>
      <c r="AU128" s="33">
        <v>153911</v>
      </c>
      <c r="AV128" s="33">
        <v>153420</v>
      </c>
      <c r="AW128" s="33">
        <v>158925</v>
      </c>
      <c r="AX128" s="33">
        <v>159816</v>
      </c>
      <c r="AY128" s="33">
        <v>158472</v>
      </c>
      <c r="AZ128" s="33">
        <v>157833</v>
      </c>
      <c r="BA128" s="33">
        <v>153057</v>
      </c>
      <c r="BB128" s="33">
        <v>148656</v>
      </c>
      <c r="BC128" s="33">
        <v>146669</v>
      </c>
      <c r="BD128" s="33">
        <v>142312</v>
      </c>
      <c r="BE128" s="33">
        <v>139710</v>
      </c>
      <c r="BF128" s="33">
        <v>135024</v>
      </c>
      <c r="BG128" s="33">
        <v>131893</v>
      </c>
      <c r="BH128" s="33">
        <v>129416</v>
      </c>
      <c r="BI128" s="33">
        <v>124836</v>
      </c>
      <c r="BJ128" s="33">
        <v>123345</v>
      </c>
      <c r="BK128" s="33">
        <v>120041</v>
      </c>
      <c r="BL128" s="33">
        <v>115276</v>
      </c>
      <c r="BM128" s="33">
        <v>114995</v>
      </c>
      <c r="BN128" s="33">
        <v>117342</v>
      </c>
      <c r="BO128" s="33">
        <v>98225</v>
      </c>
      <c r="BP128" s="33">
        <v>93162</v>
      </c>
      <c r="BQ128" s="33">
        <v>88260</v>
      </c>
      <c r="BR128" s="33">
        <v>78871</v>
      </c>
      <c r="BS128" s="33">
        <v>77027</v>
      </c>
      <c r="BT128" s="33">
        <v>71353</v>
      </c>
      <c r="BU128" s="33">
        <v>67605</v>
      </c>
      <c r="BV128" s="33">
        <v>63608</v>
      </c>
      <c r="BW128" s="33">
        <v>59534</v>
      </c>
      <c r="BX128" s="33">
        <v>55701</v>
      </c>
      <c r="BY128" s="33">
        <v>51715</v>
      </c>
      <c r="BZ128" s="33">
        <v>46639</v>
      </c>
      <c r="CA128" s="33">
        <v>42737</v>
      </c>
      <c r="CB128" s="33">
        <v>39481</v>
      </c>
      <c r="CC128" s="33">
        <v>36227</v>
      </c>
      <c r="CD128" s="33">
        <v>34420</v>
      </c>
      <c r="CE128" s="33">
        <v>31008</v>
      </c>
      <c r="CF128" s="33">
        <v>26435</v>
      </c>
      <c r="CG128" s="33">
        <v>23202</v>
      </c>
      <c r="CH128" s="33">
        <v>19681</v>
      </c>
      <c r="CI128" s="33">
        <v>16478</v>
      </c>
      <c r="CJ128" s="33">
        <v>13065</v>
      </c>
      <c r="CK128" s="33">
        <v>10306</v>
      </c>
      <c r="CL128" s="33">
        <v>7809</v>
      </c>
      <c r="CM128" s="33">
        <v>5943</v>
      </c>
      <c r="CN128" s="33">
        <v>4403</v>
      </c>
      <c r="CO128" s="33">
        <v>2802</v>
      </c>
      <c r="CP128" s="33">
        <v>3597</v>
      </c>
    </row>
    <row r="129" ht="15" customHeight="1">
      <c r="A129" s="30"/>
      <c r="B129" t="s" s="10">
        <v>70</v>
      </c>
      <c r="C129" s="20">
        <f>SUM(C127:C128)</f>
        <v>22179761</v>
      </c>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row>
    <row r="130" ht="15" customHeight="1">
      <c r="A130" s="30"/>
      <c r="B130" s="30"/>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row>
    <row r="131" ht="15" customHeight="1">
      <c r="A131" s="30"/>
      <c r="B131" t="s" s="10">
        <v>71</v>
      </c>
      <c r="C131" s="33">
        <v>166037</v>
      </c>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row>
    <row r="132" ht="15" customHeight="1">
      <c r="A132" s="30"/>
      <c r="B132" t="s" s="10">
        <v>72</v>
      </c>
      <c r="C132" s="33">
        <v>158028</v>
      </c>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row>
    <row r="133" ht="15" customHeight="1">
      <c r="A133" s="30"/>
      <c r="B133" s="30"/>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row>
    <row r="134" ht="15" customHeight="1">
      <c r="A134" s="30"/>
      <c r="B134" t="s" s="10">
        <v>73</v>
      </c>
      <c r="C134" s="20">
        <f>SUM(C129:C133)</f>
        <v>22503826</v>
      </c>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row>
    <row r="135" ht="1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row>
    <row r="136" ht="20.25" customHeight="1">
      <c r="A136" s="2"/>
      <c r="B136" t="s" s="14">
        <v>74</v>
      </c>
      <c r="C136" s="4"/>
      <c r="D136" s="4"/>
      <c r="E136" s="2"/>
      <c r="F136" t="s" s="8">
        <v>75</v>
      </c>
      <c r="G136" s="4"/>
      <c r="H136" s="4"/>
      <c r="I136" s="4"/>
      <c r="J136" s="4"/>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row>
    <row r="137" ht="17.25" customHeight="1">
      <c r="A137" s="35"/>
      <c r="B137" s="36"/>
      <c r="C137" t="s" s="24">
        <v>76</v>
      </c>
      <c r="D137" t="s" s="24">
        <v>77</v>
      </c>
      <c r="E137" s="30"/>
      <c r="F137" t="s" s="24">
        <v>78</v>
      </c>
      <c r="G137" s="31"/>
      <c r="H137" t="s" s="15">
        <v>79</v>
      </c>
      <c r="I137" s="5"/>
      <c r="J137" s="5"/>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row>
    <row r="138" ht="15" customHeight="1">
      <c r="A138" s="31"/>
      <c r="B138" t="s" s="15">
        <v>80</v>
      </c>
      <c r="C138" s="17">
        <v>0.371</v>
      </c>
      <c r="D138" s="20">
        <f>C138*F138*2.95/7</f>
        <v>379190.18275</v>
      </c>
      <c r="E138" s="30"/>
      <c r="F138" s="20">
        <f>SUM(H138:O138)</f>
        <v>2425265</v>
      </c>
      <c r="G138" s="34"/>
      <c r="H138" s="20">
        <f>SUM(D108:D109)</f>
        <v>319703</v>
      </c>
      <c r="I138" s="20">
        <f>SUM(E108:E109)</f>
        <v>319972</v>
      </c>
      <c r="J138" s="20">
        <f>SUM(F108:F109)</f>
        <v>316523</v>
      </c>
      <c r="K138" s="20">
        <f>SUM(G108:G109)</f>
        <v>305472</v>
      </c>
      <c r="L138" s="20">
        <f>SUM(H108:H109)</f>
        <v>294067</v>
      </c>
      <c r="M138" s="20">
        <f>SUM(I108:I109)</f>
        <v>290601</v>
      </c>
      <c r="N138" s="20">
        <f>SUM(J108:J109)</f>
        <v>288611</v>
      </c>
      <c r="O138" s="20">
        <f>SUM(K108:K109)</f>
        <v>290316</v>
      </c>
      <c r="P138" s="34"/>
      <c r="Q138" s="34"/>
      <c r="R138" s="34"/>
      <c r="S138" s="34"/>
      <c r="T138" s="34"/>
      <c r="U138" s="34"/>
      <c r="V138" s="34"/>
      <c r="W138" s="34"/>
      <c r="X138" s="34"/>
      <c r="Y138" s="34"/>
      <c r="Z138" s="34"/>
      <c r="AA138" s="34"/>
      <c r="AB138" s="34"/>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row>
    <row r="139" ht="15" customHeight="1">
      <c r="A139" s="30"/>
      <c r="B139" t="s" s="10">
        <v>81</v>
      </c>
      <c r="C139" s="17">
        <v>0.08400000000000001</v>
      </c>
      <c r="D139" s="20">
        <f>C139*F139*2.95/7</f>
        <v>152233.0272</v>
      </c>
      <c r="E139" s="30"/>
      <c r="F139" s="20">
        <f>SUM(H139:S139)</f>
        <v>4300368</v>
      </c>
      <c r="G139" s="34"/>
      <c r="H139" s="20">
        <f>SUM(D112:D113)</f>
        <v>307634</v>
      </c>
      <c r="I139" s="20">
        <f>SUM(E112:E113)</f>
        <v>325295</v>
      </c>
      <c r="J139" s="20">
        <f>SUM(F112:F113)</f>
        <v>330388</v>
      </c>
      <c r="K139" s="20">
        <f>SUM(G112:G113)</f>
        <v>335483</v>
      </c>
      <c r="L139" s="20">
        <f>SUM(H112:H113)</f>
        <v>347121</v>
      </c>
      <c r="M139" s="20">
        <f>SUM(I112:I113)</f>
        <v>365323</v>
      </c>
      <c r="N139" s="20">
        <f>SUM(J112:J113)</f>
        <v>380725</v>
      </c>
      <c r="O139" s="34">
        <f>SUM(K112:K113)</f>
        <v>379564</v>
      </c>
      <c r="P139" s="34">
        <f>SUM(L112:L113)</f>
        <v>376903</v>
      </c>
      <c r="Q139" s="34">
        <f>SUM(M112:M113)</f>
        <v>378326</v>
      </c>
      <c r="R139" s="34">
        <f>SUM(N112:N113)</f>
        <v>384454</v>
      </c>
      <c r="S139" s="34">
        <f>SUM(O112:O113)</f>
        <v>389152</v>
      </c>
      <c r="T139" s="34"/>
      <c r="U139" s="34"/>
      <c r="V139" s="34"/>
      <c r="W139" s="34"/>
      <c r="X139" s="34"/>
      <c r="Y139" s="34"/>
      <c r="Z139" s="34"/>
      <c r="AA139" s="34"/>
      <c r="AB139" s="34"/>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row>
    <row r="140" ht="15" customHeight="1">
      <c r="A140" s="30"/>
      <c r="B140" t="s" s="10">
        <v>82</v>
      </c>
      <c r="C140" s="17">
        <v>0.15</v>
      </c>
      <c r="D140" s="20">
        <f>C140*F140*2.95/7</f>
        <v>439183.272857143</v>
      </c>
      <c r="E140" s="30"/>
      <c r="F140" s="20">
        <f>SUM(H140:AA140)</f>
        <v>6947532</v>
      </c>
      <c r="G140" s="34"/>
      <c r="H140" s="20">
        <f>SUM(D116:D117)</f>
        <v>381627</v>
      </c>
      <c r="I140" s="20">
        <f>SUM(E116:E117)</f>
        <v>380703</v>
      </c>
      <c r="J140" s="20">
        <f>SUM(F116:F117)</f>
        <v>376308</v>
      </c>
      <c r="K140" s="20">
        <f>SUM(G116:G117)</f>
        <v>378900</v>
      </c>
      <c r="L140" s="20">
        <f>SUM(H116:H117)</f>
        <v>374563</v>
      </c>
      <c r="M140" s="34">
        <f>SUM(I116:I117)</f>
        <v>371946</v>
      </c>
      <c r="N140" s="34">
        <f>SUM(J116:J117)</f>
        <v>368877</v>
      </c>
      <c r="O140" s="34">
        <f>SUM(K116:K117)</f>
        <v>357736</v>
      </c>
      <c r="P140" s="34">
        <f>SUM(L116:L117)</f>
        <v>348170</v>
      </c>
      <c r="Q140" s="34">
        <f>SUM(M116:M117)</f>
        <v>334445</v>
      </c>
      <c r="R140" s="34">
        <f>SUM(N116:N117)</f>
        <v>324591</v>
      </c>
      <c r="S140" s="34">
        <f>SUM(O116:O117)</f>
        <v>318448</v>
      </c>
      <c r="T140" s="34">
        <f>SUM(P116:P117)</f>
        <v>315770</v>
      </c>
      <c r="U140" s="34">
        <f>SUM(Q116:Q117)</f>
        <v>318107</v>
      </c>
      <c r="V140" s="34">
        <f>SUM(R116:R117)</f>
        <v>318926</v>
      </c>
      <c r="W140" s="34">
        <f>SUM(S116:S117)</f>
        <v>327436</v>
      </c>
      <c r="X140" s="34">
        <f>SUM(T116:T117)</f>
        <v>332934</v>
      </c>
      <c r="Y140" s="34">
        <f>SUM(U116:U117)</f>
        <v>344168</v>
      </c>
      <c r="Z140" s="34">
        <f>SUM(V116:V117)</f>
        <v>347705</v>
      </c>
      <c r="AA140" s="34">
        <f>SUM(W116:W117)</f>
        <v>326172</v>
      </c>
      <c r="AB140" s="34"/>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row>
    <row r="141" ht="15" customHeight="1">
      <c r="A141" s="30"/>
      <c r="B141" t="s" s="11">
        <v>83</v>
      </c>
      <c r="C141" s="17">
        <v>0.08400000000000001</v>
      </c>
      <c r="D141" s="20">
        <f>C141*F141*2.95/7</f>
        <v>292514.7312</v>
      </c>
      <c r="E141" s="30"/>
      <c r="F141" s="20">
        <f>SUM(H141:BE141)</f>
        <v>8263128</v>
      </c>
      <c r="G141" s="34"/>
      <c r="H141" s="20">
        <f>SUM(D120:D121)</f>
        <v>320460</v>
      </c>
      <c r="I141" s="20">
        <f>SUM(E120:E121)</f>
        <v>310043</v>
      </c>
      <c r="J141" s="20">
        <f>SUM(F120:F121)</f>
        <v>301380</v>
      </c>
      <c r="K141" s="20">
        <f>SUM(G120:G121)</f>
        <v>301965</v>
      </c>
      <c r="L141" s="20">
        <f>SUM(H120:H121)</f>
        <v>300916</v>
      </c>
      <c r="M141" s="20">
        <f>SUM(I120:I121)</f>
        <v>311890</v>
      </c>
      <c r="N141" s="20">
        <f>SUM(J120:J121)</f>
        <v>313933</v>
      </c>
      <c r="O141" s="20">
        <f>SUM(K120:K121)</f>
        <v>311527</v>
      </c>
      <c r="P141" s="20">
        <f>SUM(L120:L121)</f>
        <v>309248</v>
      </c>
      <c r="Q141" s="20">
        <f>SUM(M120:M121)</f>
        <v>298726</v>
      </c>
      <c r="R141" s="34">
        <f>SUM(N120:N121)</f>
        <v>290624</v>
      </c>
      <c r="S141" s="34">
        <f>SUM(O120:O121)</f>
        <v>285521</v>
      </c>
      <c r="T141" s="34">
        <f>SUM(P120:P121)</f>
        <v>277305</v>
      </c>
      <c r="U141" s="34">
        <f>SUM(Q120:Q121)</f>
        <v>272986</v>
      </c>
      <c r="V141" s="34">
        <f>SUM(R120:R121)</f>
        <v>261893</v>
      </c>
      <c r="W141" s="34">
        <f>SUM(S120:S121)</f>
        <v>254839</v>
      </c>
      <c r="X141" s="34">
        <f>SUM(T120:T121)</f>
        <v>251416</v>
      </c>
      <c r="Y141" s="34">
        <f>SUM(V120:V121)</f>
        <v>240724</v>
      </c>
      <c r="Z141" s="34">
        <f>SUM(W120:W121)</f>
        <v>234326</v>
      </c>
      <c r="AA141" s="34">
        <f>SUM(X120:X121)</f>
        <v>226082</v>
      </c>
      <c r="AB141" s="34">
        <f>SUM(Y120:Y121)</f>
        <v>226412</v>
      </c>
      <c r="AC141" s="33">
        <f>SUM(Z120:Z121)</f>
        <v>231019</v>
      </c>
      <c r="AD141" s="33">
        <f>SUM(AA120:AA121)</f>
        <v>192937</v>
      </c>
      <c r="AE141" s="33">
        <f>SUM(AB120:AB121)</f>
        <v>181454</v>
      </c>
      <c r="AF141" s="33">
        <f>SUM(AC120:AC121)</f>
        <v>171139</v>
      </c>
      <c r="AG141" s="33">
        <f>SUM(AD120:AD121)</f>
        <v>151876</v>
      </c>
      <c r="AH141" s="33">
        <f>SUM(AE120:AE121)</f>
        <v>148212</v>
      </c>
      <c r="AI141" s="33">
        <f>SUM(AF120:AF121)</f>
        <v>135541</v>
      </c>
      <c r="AJ141" s="33">
        <f>SUM(AG120:AG121)</f>
        <v>127491</v>
      </c>
      <c r="AK141" s="33">
        <f>SUM(AH120:AH121)</f>
        <v>118484</v>
      </c>
      <c r="AL141" s="33">
        <f>SUM(AI120:AI121)</f>
        <v>109564</v>
      </c>
      <c r="AM141" s="33">
        <f>SUM(AJ120:AJ121)</f>
        <v>101897</v>
      </c>
      <c r="AN141" s="33">
        <f>SUM(AK120:AK121)</f>
        <v>93053</v>
      </c>
      <c r="AO141" s="33">
        <f>SUM(AL120:AL121)</f>
        <v>82541</v>
      </c>
      <c r="AP141" s="33">
        <f>SUM(AM120:AM121)</f>
        <v>75206</v>
      </c>
      <c r="AQ141" s="33">
        <f>SUM(AN120:AN121)</f>
        <v>67834</v>
      </c>
      <c r="AR141" s="33">
        <f>SUM(AO120:AO121)</f>
        <v>61632</v>
      </c>
      <c r="AS141" s="33">
        <f>SUM(AP120:AP121)</f>
        <v>57255</v>
      </c>
      <c r="AT141" s="33">
        <f>SUM(AQ120:AQ121)</f>
        <v>51081</v>
      </c>
      <c r="AU141" s="33">
        <f>SUM(AR120:AR121)</f>
        <v>42474</v>
      </c>
      <c r="AV141" s="33">
        <f>SUM(AS120:AS121)</f>
        <v>36635</v>
      </c>
      <c r="AW141" s="33">
        <f>SUM(AT120:AT121)</f>
        <v>30258</v>
      </c>
      <c r="AX141" s="33">
        <f>SUM(AU120:AU121)</f>
        <v>24899</v>
      </c>
      <c r="AY141" s="33">
        <f>SUM(AV120:AV121)</f>
        <v>19202</v>
      </c>
      <c r="AZ141" s="33">
        <f>SUM(AW120:AW121)</f>
        <v>14950</v>
      </c>
      <c r="BA141" s="33">
        <f>SUM(AX120:AX121)</f>
        <v>11015</v>
      </c>
      <c r="BB141" s="33">
        <f>SUM(AY120:AY121)</f>
        <v>8319</v>
      </c>
      <c r="BC141" s="33">
        <f>SUM(AZ120:AZ121)</f>
        <v>6014</v>
      </c>
      <c r="BD141" s="33">
        <f>SUM(BA120:BA121)</f>
        <v>3903</v>
      </c>
      <c r="BE141" s="33">
        <f>SUM(BB120:BB121)</f>
        <v>5027</v>
      </c>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row>
    <row r="142" ht="15" customHeight="1">
      <c r="A142" s="30"/>
      <c r="B142" s="37"/>
      <c r="C142" s="37"/>
      <c r="D142" s="20"/>
      <c r="E142" s="30"/>
      <c r="F142" s="20"/>
      <c r="G142" s="34"/>
      <c r="H142" s="20"/>
      <c r="I142" s="20"/>
      <c r="J142" s="20"/>
      <c r="K142" s="20"/>
      <c r="L142" s="20"/>
      <c r="M142" s="20"/>
      <c r="N142" s="20"/>
      <c r="O142" s="20"/>
      <c r="P142" s="20"/>
      <c r="Q142" s="20"/>
      <c r="R142" s="34"/>
      <c r="S142" s="34"/>
      <c r="T142" s="34"/>
      <c r="U142" s="34"/>
      <c r="V142" s="34"/>
      <c r="W142" s="34"/>
      <c r="X142" s="34"/>
      <c r="Y142" s="34"/>
      <c r="Z142" s="34"/>
      <c r="AA142" s="34"/>
      <c r="AB142" s="34"/>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row>
    <row r="143" ht="15" customHeight="1">
      <c r="A143" s="30"/>
      <c r="B143" t="s" s="10">
        <v>84</v>
      </c>
      <c r="C143" s="30"/>
      <c r="D143" s="20">
        <f>SUM(D138:D141)</f>
        <v>1263121.21400714</v>
      </c>
      <c r="E143" s="30"/>
      <c r="F143" s="20">
        <f>SUM(F138:F141)</f>
        <v>21936293</v>
      </c>
      <c r="G143" s="34"/>
      <c r="H143" s="34"/>
      <c r="I143" s="34"/>
      <c r="J143" s="34"/>
      <c r="K143" s="34"/>
      <c r="L143" s="34"/>
      <c r="M143" s="34"/>
      <c r="N143" s="34"/>
      <c r="O143" s="34"/>
      <c r="P143" s="34"/>
      <c r="Q143" s="34"/>
      <c r="R143" s="34"/>
      <c r="S143" s="34"/>
      <c r="T143" s="34"/>
      <c r="U143" s="34"/>
      <c r="V143" s="34"/>
      <c r="W143" s="34"/>
      <c r="X143" s="34"/>
      <c r="Y143" s="34"/>
      <c r="Z143" s="34"/>
      <c r="AA143" s="34"/>
      <c r="AB143" s="34"/>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row>
    <row r="144" ht="15"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row>
    <row r="145" ht="15" customHeight="1">
      <c r="A145" s="2"/>
      <c r="B145" t="s" s="14">
        <v>85</v>
      </c>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row>
    <row r="146" ht="15.75" customHeight="1">
      <c r="A146" t="s" s="38">
        <v>86</v>
      </c>
      <c r="B146" s="36"/>
      <c r="C146" t="s" s="25">
        <v>76</v>
      </c>
      <c r="D146" t="s" s="25">
        <v>77</v>
      </c>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N146" s="30"/>
      <c r="CO146" s="30"/>
      <c r="CP146" s="30"/>
    </row>
    <row r="147" ht="15" customHeight="1">
      <c r="A147" s="31"/>
      <c r="B147" t="s" s="15">
        <v>80</v>
      </c>
      <c r="C147" s="17">
        <v>0.336</v>
      </c>
      <c r="D147" s="20">
        <f>C147*F147*2.95/7</f>
        <v>343417.524</v>
      </c>
      <c r="E147" s="30"/>
      <c r="F147" s="20">
        <f>F138</f>
        <v>2425265</v>
      </c>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row>
    <row r="148" ht="15" customHeight="1">
      <c r="A148" s="30"/>
      <c r="B148" t="s" s="10">
        <v>87</v>
      </c>
      <c r="C148" s="17">
        <v>0.134</v>
      </c>
      <c r="D148" s="20">
        <f>C148*F148*2.95/7</f>
        <v>450283.011128571</v>
      </c>
      <c r="E148" s="30"/>
      <c r="F148" s="20">
        <f>SUM(D112:D113,E112:E113,F112:F113,G112:G113,H112:H113,I112:I113,J112:J113,K112:K113,L112:L113,M112:M113,N112:N113,O112:O113,D116:D117,E116:E117,F116:F117,G116:G117,H116:H117,I116:I117,J116:J117,K116:K117,L116:L117,M116:M117)</f>
        <v>7973643</v>
      </c>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N148" s="30"/>
      <c r="CO148" s="30"/>
      <c r="CP148" s="30"/>
    </row>
    <row r="149" ht="15" customHeight="1">
      <c r="A149" s="30"/>
      <c r="B149" t="s" s="10">
        <v>88</v>
      </c>
      <c r="C149" s="17">
        <v>0.08500000000000001</v>
      </c>
      <c r="D149" s="20">
        <f>C149*F149*2.95/7</f>
        <v>422006.98425</v>
      </c>
      <c r="E149" s="30"/>
      <c r="F149" s="20">
        <f>SUM(N116:N117,O116:O117,P116:P117,Q116:Q117,R116:R117,S116:S117,T116:T117,U116:U117,V116:V117,W116:W117,D120:D121,E120:E121,F120:F121,G120:G121,H120:H121,I120:I121,J120:J121,K120:K121,L120:L121,M120:M121,N120:N121,O120:O121,P120:P121,Q120:Q121,R120:R121,S120:S121,T120:T121,U120:U121,V120:V121,SUM(W120:W121,X120:X121,Y120:Y121,Z120:Z121,AA120:AA121,AB120:AB121,AC120:AC121,AD120:AD121,AE120:AE121,AF120:AF121,AG120:AG121,AH120:AH121,AI120:AI121,AJ120:AJ121,AK120:AK121,AL120:AL121,AM120:AM121,AN120:AN121,AO120:AO121,AP120:AP121,AQ120:AQ121,AR120:AR121,AS120:AS121,AT120:AT121,AU120:AU121,AV120:AV121,AW120:AW121,AX120:AX121,AY120:AY121,SUM(AZ120:AZ121,BA120:BA121,BB120:BB121)))</f>
        <v>11780853</v>
      </c>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row>
    <row r="150" ht="15" customHeight="1">
      <c r="A150" s="30"/>
      <c r="B150" s="30"/>
      <c r="C150" s="30"/>
      <c r="D150" s="34"/>
      <c r="E150" s="30"/>
      <c r="F150" s="34"/>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row>
    <row r="151" ht="15" customHeight="1">
      <c r="A151" s="30"/>
      <c r="B151" s="30"/>
      <c r="C151" s="30"/>
      <c r="D151" s="34"/>
      <c r="E151" s="30"/>
      <c r="F151" s="34"/>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N151" s="30"/>
      <c r="CO151" s="30"/>
      <c r="CP151" s="30"/>
    </row>
    <row r="152" ht="15" customHeight="1">
      <c r="A152" s="30"/>
      <c r="B152" t="s" s="10">
        <v>84</v>
      </c>
      <c r="C152" s="30"/>
      <c r="D152" s="20">
        <f>SUM(D147:D149)</f>
        <v>1215707.51937857</v>
      </c>
      <c r="E152" s="30"/>
      <c r="F152" s="20">
        <f>SUM(F147:F150)</f>
        <v>22179761</v>
      </c>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0"/>
      <c r="CB152" s="30"/>
      <c r="CC152" s="30"/>
      <c r="CD152" s="30"/>
      <c r="CE152" s="30"/>
      <c r="CF152" s="30"/>
      <c r="CG152" s="30"/>
      <c r="CH152" s="30"/>
      <c r="CI152" s="30"/>
      <c r="CJ152" s="30"/>
      <c r="CK152" s="30"/>
      <c r="CL152" s="30"/>
      <c r="CM152" s="30"/>
      <c r="CN152" s="30"/>
      <c r="CO152" s="30"/>
      <c r="CP152" s="30"/>
    </row>
    <row r="153" ht="15"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c r="BP153" s="30"/>
      <c r="BQ153" s="30"/>
      <c r="BR153" s="30"/>
      <c r="BS153" s="30"/>
      <c r="BT153" s="30"/>
      <c r="BU153" s="30"/>
      <c r="BV153" s="30"/>
      <c r="BW153" s="30"/>
      <c r="BX153" s="30"/>
      <c r="BY153" s="30"/>
      <c r="BZ153" s="30"/>
      <c r="CA153" s="30"/>
      <c r="CB153" s="30"/>
      <c r="CC153" s="30"/>
      <c r="CD153" s="30"/>
      <c r="CE153" s="30"/>
      <c r="CF153" s="30"/>
      <c r="CG153" s="30"/>
      <c r="CH153" s="30"/>
      <c r="CI153" s="30"/>
      <c r="CJ153" s="30"/>
      <c r="CK153" s="30"/>
      <c r="CL153" s="30"/>
      <c r="CM153" s="30"/>
      <c r="CN153" s="30"/>
      <c r="CO153" s="30"/>
      <c r="CP153" s="30"/>
    </row>
    <row r="154" ht="15.75" customHeight="1">
      <c r="A154" t="s" s="38">
        <v>86</v>
      </c>
      <c r="B154" s="4"/>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0"/>
      <c r="CB154" s="30"/>
      <c r="CC154" s="30"/>
      <c r="CD154" s="30"/>
      <c r="CE154" s="30"/>
      <c r="CF154" s="30"/>
      <c r="CG154" s="30"/>
      <c r="CH154" s="30"/>
      <c r="CI154" s="30"/>
      <c r="CJ154" s="30"/>
      <c r="CK154" s="30"/>
      <c r="CL154" s="30"/>
      <c r="CM154" s="30"/>
      <c r="CN154" s="30"/>
      <c r="CO154" s="30"/>
      <c r="CP154" s="30"/>
    </row>
    <row r="155" ht="15" customHeight="1">
      <c r="A155" s="31"/>
      <c r="B155" s="31"/>
      <c r="C155" t="s" s="25">
        <v>89</v>
      </c>
      <c r="D155" t="s" s="25">
        <v>77</v>
      </c>
      <c r="E155" s="30"/>
      <c r="F155" t="s" s="10">
        <v>90</v>
      </c>
      <c r="G155" s="2"/>
      <c r="H155" t="s" s="11">
        <v>91</v>
      </c>
      <c r="I155" s="2"/>
      <c r="J155" s="2"/>
      <c r="K155" s="2"/>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row>
    <row r="156" ht="15" customHeight="1">
      <c r="A156" s="30"/>
      <c r="B156" t="s" s="10">
        <v>80</v>
      </c>
      <c r="C156" s="17">
        <v>0.422</v>
      </c>
      <c r="D156" s="20">
        <f>C156*F156*2.95/7</f>
        <v>221475.357242857</v>
      </c>
      <c r="E156" s="30"/>
      <c r="F156" s="20">
        <f>SUM(H156:O156)</f>
        <v>1245343</v>
      </c>
      <c r="G156" s="34"/>
      <c r="H156" s="33">
        <v>164252</v>
      </c>
      <c r="I156" s="33">
        <v>163986</v>
      </c>
      <c r="J156" s="33">
        <v>162653</v>
      </c>
      <c r="K156" s="33">
        <v>156879</v>
      </c>
      <c r="L156" s="33">
        <v>151332</v>
      </c>
      <c r="M156" s="33">
        <v>149726</v>
      </c>
      <c r="N156" s="33">
        <v>147763</v>
      </c>
      <c r="O156" s="33">
        <v>148752</v>
      </c>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row>
    <row r="157" ht="15" customHeight="1">
      <c r="A157" s="30"/>
      <c r="B157" t="s" s="10">
        <v>87</v>
      </c>
      <c r="C157" s="17">
        <v>0.171</v>
      </c>
      <c r="D157" s="20">
        <f>C157*F157*2.95/7</f>
        <v>288713.598042857</v>
      </c>
      <c r="E157" s="30"/>
      <c r="F157" s="20">
        <f>SUM(H157:AC157)</f>
        <v>4006334</v>
      </c>
      <c r="G157" s="34"/>
      <c r="H157" s="33">
        <v>158399</v>
      </c>
      <c r="I157" s="33">
        <v>167464</v>
      </c>
      <c r="J157" s="33">
        <v>170582</v>
      </c>
      <c r="K157" s="33">
        <v>172222</v>
      </c>
      <c r="L157" s="33">
        <v>177445</v>
      </c>
      <c r="M157" s="33">
        <v>187368</v>
      </c>
      <c r="N157" s="33">
        <v>195555</v>
      </c>
      <c r="O157" s="33">
        <v>193772</v>
      </c>
      <c r="P157" s="33">
        <v>190826</v>
      </c>
      <c r="Q157" s="33">
        <v>189871</v>
      </c>
      <c r="R157" s="33">
        <v>191484</v>
      </c>
      <c r="S157" s="33">
        <v>193095</v>
      </c>
      <c r="T157" s="33">
        <v>188379</v>
      </c>
      <c r="U157" s="33">
        <v>187797</v>
      </c>
      <c r="V157" s="33">
        <v>185722</v>
      </c>
      <c r="W157" s="33">
        <v>186965</v>
      </c>
      <c r="X157" s="33">
        <v>184548</v>
      </c>
      <c r="Y157" s="33">
        <v>184022</v>
      </c>
      <c r="Z157" s="33">
        <v>183041</v>
      </c>
      <c r="AA157" s="33">
        <v>178027</v>
      </c>
      <c r="AB157" s="33">
        <v>173359</v>
      </c>
      <c r="AC157" s="33">
        <v>166391</v>
      </c>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row>
    <row r="158" ht="15" customHeight="1">
      <c r="A158" s="30"/>
      <c r="B158" t="s" s="10">
        <v>88</v>
      </c>
      <c r="C158" s="17">
        <v>0.123</v>
      </c>
      <c r="D158" s="20">
        <f>C158*F158*2.95/7</f>
        <v>295129.334742857</v>
      </c>
      <c r="E158" s="30"/>
      <c r="F158" s="20">
        <f>SUM(H158:BP158)</f>
        <v>5693552</v>
      </c>
      <c r="G158" s="34"/>
      <c r="H158" s="33">
        <v>161277</v>
      </c>
      <c r="I158" s="33">
        <v>158193</v>
      </c>
      <c r="J158" s="33">
        <v>157025</v>
      </c>
      <c r="K158" s="33">
        <v>158385</v>
      </c>
      <c r="L158" s="33">
        <v>158401</v>
      </c>
      <c r="M158" s="33">
        <v>162609</v>
      </c>
      <c r="N158" s="33">
        <v>164165</v>
      </c>
      <c r="O158" s="33">
        <v>169034</v>
      </c>
      <c r="P158" s="33">
        <v>169552</v>
      </c>
      <c r="Q158" s="33">
        <v>159645</v>
      </c>
      <c r="R158" s="33">
        <v>156090</v>
      </c>
      <c r="S158" s="33">
        <v>151357</v>
      </c>
      <c r="T158" s="33">
        <v>147349</v>
      </c>
      <c r="U158" s="33">
        <v>148054</v>
      </c>
      <c r="V158" s="33">
        <v>147496</v>
      </c>
      <c r="W158" s="33">
        <v>152965</v>
      </c>
      <c r="X158" s="33">
        <v>154117</v>
      </c>
      <c r="Y158" s="33">
        <v>153055</v>
      </c>
      <c r="Z158" s="33">
        <v>151415</v>
      </c>
      <c r="AA158" s="33">
        <v>145669</v>
      </c>
      <c r="AB158" s="33">
        <v>141968</v>
      </c>
      <c r="AC158" s="33">
        <v>138852</v>
      </c>
      <c r="AD158" s="33">
        <v>134993</v>
      </c>
      <c r="AE158" s="33">
        <v>133276</v>
      </c>
      <c r="AF158" s="33">
        <v>126869</v>
      </c>
      <c r="AG158" s="33">
        <v>122946</v>
      </c>
      <c r="AH158" s="33">
        <v>122000</v>
      </c>
      <c r="AI158" s="33">
        <v>118632</v>
      </c>
      <c r="AJ158" s="33">
        <v>117379</v>
      </c>
      <c r="AK158" s="33">
        <v>114285</v>
      </c>
      <c r="AL158" s="33">
        <v>110806</v>
      </c>
      <c r="AM158" s="33">
        <v>111417</v>
      </c>
      <c r="AN158" s="33">
        <v>113677</v>
      </c>
      <c r="AO158" s="33">
        <v>94712</v>
      </c>
      <c r="AP158" s="33">
        <v>88292</v>
      </c>
      <c r="AQ158" s="33">
        <v>82879</v>
      </c>
      <c r="AR158" s="33">
        <v>73005</v>
      </c>
      <c r="AS158" s="33">
        <v>71185</v>
      </c>
      <c r="AT158" s="33">
        <v>64188</v>
      </c>
      <c r="AU158" s="33">
        <v>59886</v>
      </c>
      <c r="AV158" s="33">
        <v>54876</v>
      </c>
      <c r="AW158" s="33">
        <v>50030</v>
      </c>
      <c r="AX158" s="33">
        <v>46196</v>
      </c>
      <c r="AY158" s="33">
        <v>41338</v>
      </c>
      <c r="AZ158" s="33">
        <v>35902</v>
      </c>
      <c r="BA158" s="33">
        <v>32469</v>
      </c>
      <c r="BB158" s="33">
        <v>28353</v>
      </c>
      <c r="BC158" s="33">
        <v>25405</v>
      </c>
      <c r="BD158" s="33">
        <v>22835</v>
      </c>
      <c r="BE158" s="33">
        <v>20073</v>
      </c>
      <c r="BF158" s="33">
        <v>16039</v>
      </c>
      <c r="BG158" s="33">
        <v>13433</v>
      </c>
      <c r="BH158" s="33">
        <v>10577</v>
      </c>
      <c r="BI158" s="33">
        <v>8421</v>
      </c>
      <c r="BJ158" s="33">
        <v>6137</v>
      </c>
      <c r="BK158" s="33">
        <v>4644</v>
      </c>
      <c r="BL158" s="33">
        <v>3206</v>
      </c>
      <c r="BM158" s="33">
        <v>2376</v>
      </c>
      <c r="BN158" s="33">
        <v>1611</v>
      </c>
      <c r="BO158" s="33">
        <v>1101</v>
      </c>
      <c r="BP158" s="33">
        <v>1430</v>
      </c>
      <c r="BQ158" s="30"/>
      <c r="BR158" s="30"/>
      <c r="BS158" s="30"/>
      <c r="BT158" s="30"/>
      <c r="BU158" s="30"/>
      <c r="BV158" s="30"/>
      <c r="BW158" s="30"/>
      <c r="BX158" s="30"/>
      <c r="BY158" s="30"/>
      <c r="BZ158" s="30"/>
      <c r="CA158" s="30"/>
      <c r="CB158" s="30"/>
      <c r="CC158" s="30"/>
      <c r="CD158" s="30"/>
      <c r="CE158" s="30"/>
      <c r="CF158" s="30"/>
      <c r="CG158" s="30"/>
      <c r="CH158" s="30"/>
      <c r="CI158" s="30"/>
      <c r="CJ158" s="30"/>
      <c r="CK158" s="30"/>
      <c r="CL158" s="30"/>
      <c r="CM158" s="30"/>
      <c r="CN158" s="30"/>
      <c r="CO158" s="30"/>
      <c r="CP158" s="30"/>
    </row>
    <row r="159" ht="15" customHeight="1">
      <c r="A159" s="30"/>
      <c r="B159" s="30"/>
      <c r="C159" s="30"/>
      <c r="D159" s="30"/>
      <c r="E159" s="30"/>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c r="CM159" s="30"/>
      <c r="CN159" s="30"/>
      <c r="CO159" s="30"/>
      <c r="CP159" s="30"/>
    </row>
    <row r="160" ht="15" customHeight="1">
      <c r="A160" s="30"/>
      <c r="B160" s="30"/>
      <c r="C160" t="s" s="10">
        <v>92</v>
      </c>
      <c r="D160" t="s" s="25">
        <v>77</v>
      </c>
      <c r="E160" s="30"/>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row>
    <row r="161" ht="15" customHeight="1">
      <c r="A161" s="30"/>
      <c r="B161" t="s" s="10">
        <v>80</v>
      </c>
      <c r="C161" s="17">
        <v>0.246</v>
      </c>
      <c r="D161" s="20">
        <f>C161*F161*2.95/7</f>
        <v>122324.199342857</v>
      </c>
      <c r="E161" s="30"/>
      <c r="F161" s="20">
        <f>SUM(H161:O161)</f>
        <v>1179922</v>
      </c>
      <c r="G161" s="34"/>
      <c r="H161" s="33">
        <v>155451</v>
      </c>
      <c r="I161" s="33">
        <v>155986</v>
      </c>
      <c r="J161" s="33">
        <v>153870</v>
      </c>
      <c r="K161" s="33">
        <v>148593</v>
      </c>
      <c r="L161" s="33">
        <v>142735</v>
      </c>
      <c r="M161" s="33">
        <v>140875</v>
      </c>
      <c r="N161" s="33">
        <v>140848</v>
      </c>
      <c r="O161" s="33">
        <v>141564</v>
      </c>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row>
    <row r="162" ht="15" customHeight="1">
      <c r="A162" s="30"/>
      <c r="B162" t="s" s="10">
        <v>87</v>
      </c>
      <c r="C162" s="17">
        <v>0.097</v>
      </c>
      <c r="D162" s="20">
        <f>C162*F162*2.95/7</f>
        <v>162177.924335714</v>
      </c>
      <c r="E162" s="30"/>
      <c r="F162" s="20">
        <f>SUM(H162:AC162)</f>
        <v>3967309</v>
      </c>
      <c r="G162" s="34"/>
      <c r="H162" s="33">
        <v>149235</v>
      </c>
      <c r="I162" s="33">
        <v>157831</v>
      </c>
      <c r="J162" s="33">
        <v>159806</v>
      </c>
      <c r="K162" s="33">
        <v>163261</v>
      </c>
      <c r="L162" s="33">
        <v>169676</v>
      </c>
      <c r="M162" s="33">
        <v>177955</v>
      </c>
      <c r="N162" s="33">
        <v>185170</v>
      </c>
      <c r="O162" s="33">
        <v>185792</v>
      </c>
      <c r="P162" s="33">
        <v>186077</v>
      </c>
      <c r="Q162" s="33">
        <v>188455</v>
      </c>
      <c r="R162" s="33">
        <v>192970</v>
      </c>
      <c r="S162" s="33">
        <v>196057</v>
      </c>
      <c r="T162" s="33">
        <v>193248</v>
      </c>
      <c r="U162" s="33">
        <v>192906</v>
      </c>
      <c r="V162" s="33">
        <v>190586</v>
      </c>
      <c r="W162" s="33">
        <v>191935</v>
      </c>
      <c r="X162" s="33">
        <v>190015</v>
      </c>
      <c r="Y162" s="33">
        <v>187924</v>
      </c>
      <c r="Z162" s="33">
        <v>185836</v>
      </c>
      <c r="AA162" s="33">
        <v>179709</v>
      </c>
      <c r="AB162" s="33">
        <v>174811</v>
      </c>
      <c r="AC162" s="33">
        <v>168054</v>
      </c>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c r="CM162" s="30"/>
      <c r="CN162" s="30"/>
      <c r="CO162" s="30"/>
      <c r="CP162" s="30"/>
    </row>
    <row r="163" ht="15" customHeight="1">
      <c r="A163" s="30"/>
      <c r="B163" t="s" s="10">
        <v>88</v>
      </c>
      <c r="C163" s="17">
        <v>0.05</v>
      </c>
      <c r="D163" s="20">
        <f>C163*F163*2.95/7</f>
        <v>128268.128214286</v>
      </c>
      <c r="E163" s="30"/>
      <c r="F163" s="20">
        <f>SUM(H163:BP163)</f>
        <v>6087301</v>
      </c>
      <c r="G163" s="34"/>
      <c r="H163" s="33">
        <v>163314</v>
      </c>
      <c r="I163" s="33">
        <v>160255</v>
      </c>
      <c r="J163" s="33">
        <v>158745</v>
      </c>
      <c r="K163" s="33">
        <v>159722</v>
      </c>
      <c r="L163" s="33">
        <v>160525</v>
      </c>
      <c r="M163" s="33">
        <v>164827</v>
      </c>
      <c r="N163" s="33">
        <v>168769</v>
      </c>
      <c r="O163" s="33">
        <v>175134</v>
      </c>
      <c r="P163" s="33">
        <v>178153</v>
      </c>
      <c r="Q163" s="33">
        <v>166527</v>
      </c>
      <c r="R163" s="33">
        <v>164370</v>
      </c>
      <c r="S163" s="33">
        <v>158686</v>
      </c>
      <c r="T163" s="33">
        <v>154031</v>
      </c>
      <c r="U163" s="33">
        <v>153911</v>
      </c>
      <c r="V163" s="33">
        <v>153420</v>
      </c>
      <c r="W163" s="33">
        <v>158925</v>
      </c>
      <c r="X163" s="33">
        <v>159816</v>
      </c>
      <c r="Y163" s="33">
        <v>158472</v>
      </c>
      <c r="Z163" s="33">
        <v>157833</v>
      </c>
      <c r="AA163" s="33">
        <v>153057</v>
      </c>
      <c r="AB163" s="33">
        <v>148656</v>
      </c>
      <c r="AC163" s="33">
        <v>146669</v>
      </c>
      <c r="AD163" s="33">
        <v>142312</v>
      </c>
      <c r="AE163" s="33">
        <v>139710</v>
      </c>
      <c r="AF163" s="33">
        <v>135024</v>
      </c>
      <c r="AG163" s="33">
        <v>131893</v>
      </c>
      <c r="AH163" s="33">
        <v>129416</v>
      </c>
      <c r="AI163" s="33">
        <v>124836</v>
      </c>
      <c r="AJ163" s="33">
        <v>123345</v>
      </c>
      <c r="AK163" s="33">
        <v>120041</v>
      </c>
      <c r="AL163" s="33">
        <v>115276</v>
      </c>
      <c r="AM163" s="33">
        <v>114995</v>
      </c>
      <c r="AN163" s="33">
        <v>117342</v>
      </c>
      <c r="AO163" s="33">
        <v>98225</v>
      </c>
      <c r="AP163" s="33">
        <v>93162</v>
      </c>
      <c r="AQ163" s="33">
        <v>88260</v>
      </c>
      <c r="AR163" s="33">
        <v>78871</v>
      </c>
      <c r="AS163" s="33">
        <v>77027</v>
      </c>
      <c r="AT163" s="33">
        <v>71353</v>
      </c>
      <c r="AU163" s="33">
        <v>67605</v>
      </c>
      <c r="AV163" s="33">
        <v>63608</v>
      </c>
      <c r="AW163" s="33">
        <v>59534</v>
      </c>
      <c r="AX163" s="33">
        <v>55701</v>
      </c>
      <c r="AY163" s="33">
        <v>51715</v>
      </c>
      <c r="AZ163" s="33">
        <v>46639</v>
      </c>
      <c r="BA163" s="33">
        <v>42737</v>
      </c>
      <c r="BB163" s="33">
        <v>39481</v>
      </c>
      <c r="BC163" s="33">
        <v>36227</v>
      </c>
      <c r="BD163" s="33">
        <v>34420</v>
      </c>
      <c r="BE163" s="33">
        <v>31008</v>
      </c>
      <c r="BF163" s="33">
        <v>26435</v>
      </c>
      <c r="BG163" s="33">
        <v>23202</v>
      </c>
      <c r="BH163" s="33">
        <v>19681</v>
      </c>
      <c r="BI163" s="33">
        <v>16478</v>
      </c>
      <c r="BJ163" s="33">
        <v>13065</v>
      </c>
      <c r="BK163" s="33">
        <v>10306</v>
      </c>
      <c r="BL163" s="33">
        <v>7809</v>
      </c>
      <c r="BM163" s="33">
        <v>5943</v>
      </c>
      <c r="BN163" s="33">
        <v>4403</v>
      </c>
      <c r="BO163" s="33">
        <v>2802</v>
      </c>
      <c r="BP163" s="33">
        <v>3597</v>
      </c>
      <c r="BQ163" s="30"/>
      <c r="BR163" s="30"/>
      <c r="BS163" s="30"/>
      <c r="BT163" s="30"/>
      <c r="BU163" s="30"/>
      <c r="BV163" s="30"/>
      <c r="BW163" s="30"/>
      <c r="BX163" s="30"/>
      <c r="BY163" s="30"/>
      <c r="BZ163" s="30"/>
      <c r="CA163" s="30"/>
      <c r="CB163" s="30"/>
      <c r="CC163" s="30"/>
      <c r="CD163" s="30"/>
      <c r="CE163" s="30"/>
      <c r="CF163" s="30"/>
      <c r="CG163" s="30"/>
      <c r="CH163" s="30"/>
      <c r="CI163" s="30"/>
      <c r="CJ163" s="30"/>
      <c r="CK163" s="30"/>
      <c r="CL163" s="30"/>
      <c r="CM163" s="30"/>
      <c r="CN163" s="30"/>
      <c r="CO163" s="30"/>
      <c r="CP163" s="30"/>
    </row>
    <row r="164" ht="15" customHeight="1">
      <c r="A164" s="30"/>
      <c r="B164" s="30"/>
      <c r="C164" s="30"/>
      <c r="D164" s="34"/>
      <c r="E164" s="30"/>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row>
    <row r="165" ht="15" customHeight="1">
      <c r="A165" s="30"/>
      <c r="B165" t="s" s="10">
        <v>84</v>
      </c>
      <c r="C165" s="2"/>
      <c r="D165" s="20">
        <f>SUM(D156:D163)</f>
        <v>1218088.54192143</v>
      </c>
      <c r="E165" s="30"/>
      <c r="F165" s="20">
        <f>SUM(F156:F164)</f>
        <v>22179761</v>
      </c>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row>
  </sheetData>
  <mergeCells count="62">
    <mergeCell ref="C9:K9"/>
    <mergeCell ref="C11:I11"/>
    <mergeCell ref="B48:E48"/>
    <mergeCell ref="C49:D49"/>
    <mergeCell ref="C50:D50"/>
    <mergeCell ref="C51:D51"/>
    <mergeCell ref="B82:E82"/>
    <mergeCell ref="G82:H82"/>
    <mergeCell ref="B105:H105"/>
    <mergeCell ref="D106:H106"/>
    <mergeCell ref="B1:K1"/>
    <mergeCell ref="C2:K2"/>
    <mergeCell ref="C3:K3"/>
    <mergeCell ref="B53:E53"/>
    <mergeCell ref="B20:D20"/>
    <mergeCell ref="B21:D21"/>
    <mergeCell ref="B22:D22"/>
    <mergeCell ref="B24:D24"/>
    <mergeCell ref="B25:D25"/>
    <mergeCell ref="B26:D26"/>
    <mergeCell ref="B28:F28"/>
    <mergeCell ref="B29:D29"/>
    <mergeCell ref="B30:D30"/>
    <mergeCell ref="B31:D31"/>
    <mergeCell ref="B32:D32"/>
    <mergeCell ref="B33:D33"/>
    <mergeCell ref="B34:D34"/>
    <mergeCell ref="B35:D35"/>
    <mergeCell ref="C45:D45"/>
    <mergeCell ref="C46:D46"/>
    <mergeCell ref="B43:E43"/>
    <mergeCell ref="C44:D44"/>
    <mergeCell ref="C54:D54"/>
    <mergeCell ref="C55:D55"/>
    <mergeCell ref="C56:D56"/>
    <mergeCell ref="B59:K59"/>
    <mergeCell ref="B124:I124"/>
    <mergeCell ref="C125:G125"/>
    <mergeCell ref="F136:J136"/>
    <mergeCell ref="H137:J137"/>
    <mergeCell ref="B136:D136"/>
    <mergeCell ref="A137:B137"/>
    <mergeCell ref="A146:B146"/>
    <mergeCell ref="A154:B154"/>
    <mergeCell ref="F155:G155"/>
    <mergeCell ref="H155:K155"/>
    <mergeCell ref="B165:C165"/>
    <mergeCell ref="B5:K5"/>
    <mergeCell ref="C6:K6"/>
    <mergeCell ref="C8:O8"/>
    <mergeCell ref="C12:I12"/>
    <mergeCell ref="B13:K13"/>
    <mergeCell ref="B15:E15"/>
    <mergeCell ref="B16:D16"/>
    <mergeCell ref="B17:D17"/>
    <mergeCell ref="B18:D18"/>
    <mergeCell ref="B36:D36"/>
    <mergeCell ref="B37:D37"/>
    <mergeCell ref="B38:D38"/>
    <mergeCell ref="B39:D39"/>
    <mergeCell ref="B41:I41"/>
    <mergeCell ref="B61:L6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