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s>
</workbook>
</file>

<file path=xl/sharedStrings.xml><?xml version="1.0" encoding="utf-8"?>
<sst xmlns="http://schemas.openxmlformats.org/spreadsheetml/2006/main" uniqueCount="90">
  <si>
    <t>Estimate of 2017 Australian cycling per capita re analysis in: Gillham C &amp; Rissel C. Australian per capita cycling participation in 1985/86 and 2011. World Transport Policy and Practice, May 2012 Vol 18.3:5-12</t>
  </si>
  <si>
    <t>Prepared by Chris Gillham 27th June 2017.</t>
  </si>
  <si>
    <t>Checked by: Chris Gillham, research journalist</t>
  </si>
  <si>
    <t>Sources:</t>
  </si>
  <si>
    <t>Gillham and Rissel: http://www.eco-logica.co.uk/pdf/wtpp18.3.pdf</t>
  </si>
  <si>
    <r>
      <rPr>
        <sz val="12"/>
        <color indexed="8"/>
        <rFont val="Calibri"/>
      </rPr>
      <t xml:space="preserve">Munro, C. 2017. Australian Cycling Participation 2017. Canberra: Austroads, 2017.  </t>
    </r>
    <r>
      <rPr>
        <u val="single"/>
        <sz val="12"/>
        <color indexed="12"/>
        <rFont val="Calibri"/>
      </rPr>
      <t>http://www.cycle-helmets.com/ncp-2017.pdf</t>
    </r>
  </si>
  <si>
    <r>
      <rPr>
        <sz val="12"/>
        <color indexed="8"/>
        <rFont val="Calibri"/>
      </rPr>
      <t xml:space="preserve">Adena, M. &amp; Montesin, H. Day-to-Day Travel in Australia 1985-86. Canberra:Instat Australia Pty Ltd, Federal Office of Road Safety, 1988.  </t>
    </r>
    <r>
      <rPr>
        <u val="single"/>
        <sz val="12"/>
        <color indexed="12"/>
        <rFont val="Calibri"/>
      </rPr>
      <t>http://www.infrastructure.gov.au/roads/safety/publications/1988/pdf/Aust_Trav.pdf</t>
    </r>
  </si>
  <si>
    <r>
      <rPr>
        <sz val="12"/>
        <color indexed="8"/>
        <rFont val="Calibri"/>
      </rPr>
      <t xml:space="preserve">ABS 2016 ERP populations, as referenced at </t>
    </r>
    <r>
      <rPr>
        <u val="single"/>
        <sz val="12"/>
        <color indexed="12"/>
        <rFont val="Calibri"/>
      </rPr>
      <t>http://www.abs.gov.au/AUSSTATS/ABS@Archive.nsf/log?openagent&amp;3101059.xls&amp;3101.0&amp;Time%20Series%20Spreadsheet&amp;AF756051EBD9FEA7CA2581470023DEE3&amp;0&amp;Dec%202016&amp;27.06.2017&amp;Latest</t>
    </r>
  </si>
  <si>
    <t>Notes:</t>
  </si>
  <si>
    <t xml:space="preserve">The 1985/86 survey was weighted to 1981 Australian populations. The 1981 populations which appear below are as they appear in the survey report, but have been checked against the original ABS documents and are accurate, subject to the rounding that has been applied to them in the survey report. The 2011 survey was weighted to June 2010 estimated residential populations, and these have been retrieved from the ABS web site using the reference given in the report. </t>
  </si>
  <si>
    <t>Results:</t>
  </si>
  <si>
    <t>2017 NCP ratio</t>
  </si>
  <si>
    <t>X 3.11</t>
  </si>
  <si>
    <t>Crude rates (using data as shown below, abstracted from original sources)</t>
  </si>
  <si>
    <t>Total Australian estimated cycling trips per day 1985/86 (wgted to 1981 popn)</t>
  </si>
  <si>
    <t>Australian estimated residental 1981  population 9+ years of age</t>
  </si>
  <si>
    <t>Crude cycling trip rate per person per day, 1985/86 survey</t>
  </si>
  <si>
    <t>Total Australian estimated cycling trips per day 2017 (wgted to 2016 popn, fig 2.7)</t>
  </si>
  <si>
    <t>Australian estimated residental 2016  population 9+ years of age</t>
  </si>
  <si>
    <t>Crude cycling trip rate per person per day, 2017 survey (using fig 2.7)</t>
  </si>
  <si>
    <t>Crude Rate Ratio</t>
  </si>
  <si>
    <t>Crude Rate Difference</t>
  </si>
  <si>
    <t>Crude Rate Difference percentage</t>
  </si>
  <si>
    <t>Crude rates using figures given in Gillham and Rissel</t>
  </si>
  <si>
    <t>Australian estimated residential 1981 population 9+ years of age</t>
  </si>
  <si>
    <t>Total Australian estimated cycling trips per day 2017 (wgted to 2016 popn)</t>
  </si>
  <si>
    <t>Australian 2016  population 9+ years of age</t>
  </si>
  <si>
    <t>Crude cycling trip rate per person per day, 2017 survey</t>
  </si>
  <si>
    <t>Indirectly age/sex-standardised trip ratio for 2017 (weighted to 2016 popn), using 1985/86 age/sex-specific trips per person per day rates as standard)</t>
  </si>
  <si>
    <t>Using 2017 report figure 2.7 age-specific participation for persons to estimate observed trips</t>
  </si>
  <si>
    <t>(Estimated) Observed 2017 trips per day</t>
  </si>
  <si>
    <t>Expected 2017 trips per day</t>
  </si>
  <si>
    <t>Age/sex Standardised Trip Ratio</t>
  </si>
  <si>
    <t>Supporting data abstracted from sources listed above</t>
  </si>
  <si>
    <t>Estimated cycling trips per day per person in all of Australia, 1985/86, weighted to Aust. 1981 population (table 6.5d, p217 of 1985/86 report)</t>
  </si>
  <si>
    <t>Males</t>
  </si>
  <si>
    <t>Females</t>
  </si>
  <si>
    <t>Persons</t>
  </si>
  <si>
    <t>Male</t>
  </si>
  <si>
    <t>Female</t>
  </si>
  <si>
    <t>Age Group</t>
  </si>
  <si>
    <t>Trips wgted to 1981 popn</t>
  </si>
  <si>
    <t>Popn 1981</t>
  </si>
  <si>
    <t>Trips wghted to 1981 popn</t>
  </si>
  <si>
    <t>Trips wgted 1981</t>
  </si>
  <si>
    <t>Trips per person per day</t>
  </si>
  <si>
    <t>9 to 15</t>
  </si>
  <si>
    <t>26-29</t>
  </si>
  <si>
    <t>30-59</t>
  </si>
  <si>
    <t>60-64</t>
  </si>
  <si>
    <t>65+</t>
  </si>
  <si>
    <t>Total</t>
  </si>
  <si>
    <t>ABS Estimated Residential Popns 2016 in required age groups</t>
  </si>
  <si>
    <t>Expectation using 1985/86 rates</t>
  </si>
  <si>
    <t>2010 population</t>
  </si>
  <si>
    <t>Expected trips</t>
  </si>
  <si>
    <t>Age group</t>
  </si>
  <si>
    <t>10 to 15</t>
  </si>
  <si>
    <t>Summation of ABS 2016 ERP  1-yr age-group popns into required age groups</t>
  </si>
  <si>
    <t>2016 populations</t>
  </si>
  <si>
    <t>One year age groups</t>
  </si>
  <si>
    <t>Males 10 to 15</t>
  </si>
  <si>
    <t>Females 10 to 15</t>
  </si>
  <si>
    <t>Males 26-29</t>
  </si>
  <si>
    <t>Females 26-29</t>
  </si>
  <si>
    <t>Males 30-59</t>
  </si>
  <si>
    <t>Females 30-59</t>
  </si>
  <si>
    <t>Males 60-64</t>
  </si>
  <si>
    <t>Females 60-64</t>
  </si>
  <si>
    <t>100+</t>
  </si>
  <si>
    <t>Males 65+</t>
  </si>
  <si>
    <t>Females 65+</t>
  </si>
  <si>
    <t>Check of 2016 ABS population in age-groups (above) by summing all 1-yr age-groups 9+</t>
  </si>
  <si>
    <t>One-year age groups</t>
  </si>
  <si>
    <t>Male 9+</t>
  </si>
  <si>
    <t>Female 9+</t>
  </si>
  <si>
    <t>Persons 9+</t>
  </si>
  <si>
    <t>Below is calculated using 2016 population and 2017 NCP bike trips per week ratio x3.11 based on 2017 NCP age bracket percentages</t>
  </si>
  <si>
    <r>
      <rPr>
        <b val="1"/>
        <sz val="15"/>
        <color indexed="10"/>
        <rFont val="Calibri"/>
      </rPr>
      <t xml:space="preserve">Cycling participation from 2017 report based on </t>
    </r>
    <r>
      <rPr>
        <b val="1"/>
        <sz val="15"/>
        <color indexed="10"/>
        <rFont val="Calibri"/>
      </rPr>
      <t>2016</t>
    </r>
    <r>
      <rPr>
        <b val="1"/>
        <sz val="15"/>
        <color indexed="10"/>
        <rFont val="Calibri"/>
      </rPr>
      <t xml:space="preserve"> population (x </t>
    </r>
    <r>
      <rPr>
        <b val="1"/>
        <sz val="15"/>
        <color indexed="16"/>
        <rFont val="Calibri"/>
      </rPr>
      <t>3.11</t>
    </r>
    <r>
      <rPr>
        <b val="1"/>
        <sz val="15"/>
        <color indexed="10"/>
        <rFont val="Calibri"/>
      </rPr>
      <t xml:space="preserve"> / 7)</t>
    </r>
  </si>
  <si>
    <t>Summation of 1-yr age-grp ABS 2010 popns into required age-grps for this row at left</t>
  </si>
  <si>
    <t>From table 4.2</t>
  </si>
  <si>
    <t>Persons Partipation in last wk</t>
  </si>
  <si>
    <t>Trips per day</t>
  </si>
  <si>
    <t>Age group total</t>
  </si>
  <si>
    <t>One-year age group popns for age grouping in each row</t>
  </si>
  <si>
    <t>10 to 17</t>
  </si>
  <si>
    <t>18-29</t>
  </si>
  <si>
    <t>30-49</t>
  </si>
  <si>
    <t>50+</t>
  </si>
  <si>
    <t>Total trips per day (persons)</t>
  </si>
</sst>
</file>

<file path=xl/styles.xml><?xml version="1.0" encoding="utf-8"?>
<styleSheet xmlns="http://schemas.openxmlformats.org/spreadsheetml/2006/main">
  <numFmts count="3">
    <numFmt numFmtId="0" formatCode="General"/>
    <numFmt numFmtId="59" formatCode="0.0000"/>
    <numFmt numFmtId="60" formatCode="0;&quot;-&quot;0;0"/>
  </numFmts>
  <fonts count="16">
    <font>
      <sz val="10"/>
      <color indexed="8"/>
      <name val="Arial"/>
    </font>
    <font>
      <sz val="12"/>
      <color indexed="8"/>
      <name val="Helvetica"/>
    </font>
    <font>
      <sz val="13"/>
      <color indexed="8"/>
      <name val="Arial"/>
    </font>
    <font>
      <b val="1"/>
      <sz val="15"/>
      <color indexed="10"/>
      <name val="Calibri"/>
    </font>
    <font>
      <b val="1"/>
      <sz val="11"/>
      <color indexed="10"/>
      <name val="Calibri"/>
    </font>
    <font>
      <b val="1"/>
      <sz val="13"/>
      <color indexed="10"/>
      <name val="Calibri"/>
    </font>
    <font>
      <sz val="12"/>
      <color indexed="8"/>
      <name val="Calibri"/>
    </font>
    <font>
      <u val="single"/>
      <sz val="12"/>
      <color indexed="12"/>
      <name val="Calibri"/>
    </font>
    <font>
      <b val="1"/>
      <sz val="10"/>
      <color indexed="13"/>
      <name val="Arial"/>
    </font>
    <font>
      <b val="1"/>
      <sz val="10"/>
      <color indexed="8"/>
      <name val="Arial"/>
    </font>
    <font>
      <b val="1"/>
      <sz val="12"/>
      <color indexed="10"/>
      <name val="Calibri"/>
    </font>
    <font>
      <sz val="12"/>
      <color indexed="8"/>
      <name val="Arial"/>
    </font>
    <font>
      <b val="1"/>
      <sz val="15"/>
      <color indexed="14"/>
      <name val="Calibri"/>
    </font>
    <font>
      <b val="1"/>
      <sz val="12"/>
      <color indexed="8"/>
      <name val="Calibri"/>
    </font>
    <font>
      <sz val="12"/>
      <color indexed="15"/>
      <name val="Calibri"/>
    </font>
    <font>
      <b val="1"/>
      <sz val="15"/>
      <color indexed="16"/>
      <name val="Calibri"/>
    </font>
  </fonts>
  <fills count="3">
    <fill>
      <patternFill patternType="none"/>
    </fill>
    <fill>
      <patternFill patternType="gray125"/>
    </fill>
    <fill>
      <patternFill patternType="solid">
        <fgColor indexed="11"/>
        <bgColor auto="1"/>
      </patternFill>
    </fill>
  </fills>
  <borders count="7">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9"/>
      </left>
      <right style="thin">
        <color indexed="9"/>
      </right>
      <top style="thin">
        <color indexed="8"/>
      </top>
      <bottom style="thin">
        <color indexed="9"/>
      </bottom>
      <diagonal/>
    </border>
    <border>
      <left style="thin">
        <color indexed="9"/>
      </left>
      <right style="thin">
        <color indexed="9"/>
      </right>
      <top style="thin">
        <color indexed="8"/>
      </top>
      <bottom style="thin">
        <color indexed="8"/>
      </bottom>
      <diagonal/>
    </border>
    <border>
      <left style="thin">
        <color indexed="9"/>
      </left>
      <right style="dotted">
        <color indexed="8"/>
      </right>
      <top style="thin">
        <color indexed="9"/>
      </top>
      <bottom style="thin">
        <color indexed="9"/>
      </bottom>
      <diagonal/>
    </border>
    <border>
      <left style="dotted">
        <color indexed="8"/>
      </left>
      <right style="thin">
        <color indexed="9"/>
      </right>
      <top style="thin">
        <color indexed="9"/>
      </top>
      <bottom style="thin">
        <color indexed="9"/>
      </bottom>
      <diagonal/>
    </border>
  </borders>
  <cellStyleXfs count="1">
    <xf numFmtId="0" fontId="0" applyNumberFormat="0" applyFont="1" applyFill="0" applyBorder="0" applyAlignment="1" applyProtection="0">
      <alignment vertical="bottom" wrapText="1"/>
    </xf>
  </cellStyleXfs>
  <cellXfs count="64">
    <xf numFmtId="0" fontId="0" applyNumberFormat="0" applyFont="1" applyFill="0" applyBorder="0" applyAlignment="1" applyProtection="0">
      <alignment vertical="bottom" wrapText="1"/>
    </xf>
    <xf numFmtId="0" fontId="0" applyNumberFormat="1" applyFont="1" applyFill="0" applyBorder="0" applyAlignment="1" applyProtection="0">
      <alignment vertical="bottom" wrapText="1"/>
    </xf>
    <xf numFmtId="0" fontId="0" borderId="1" applyNumberFormat="0" applyFont="1" applyFill="0" applyBorder="1" applyAlignment="1" applyProtection="0">
      <alignment vertical="bottom" wrapText="1"/>
    </xf>
    <xf numFmtId="49" fontId="3" fillId="2" borderId="2" applyNumberFormat="1" applyFont="1" applyFill="1" applyBorder="1" applyAlignment="1" applyProtection="0">
      <alignment vertical="bottom"/>
    </xf>
    <xf numFmtId="0" fontId="3" fillId="2" borderId="2" applyNumberFormat="1" applyFont="1" applyFill="1" applyBorder="1" applyAlignment="1" applyProtection="0">
      <alignment vertical="bottom"/>
    </xf>
    <xf numFmtId="0" fontId="0" fillId="2" borderId="3" applyNumberFormat="1" applyFont="1" applyFill="1" applyBorder="1" applyAlignment="1" applyProtection="0">
      <alignment vertical="bottom" wrapText="1"/>
    </xf>
    <xf numFmtId="49" fontId="4" fillId="2" borderId="3" applyNumberFormat="1" applyFont="1" applyFill="1" applyBorder="1" applyAlignment="1" applyProtection="0">
      <alignment horizontal="left" vertical="bottom"/>
    </xf>
    <xf numFmtId="49" fontId="4" fillId="2" borderId="1" applyNumberFormat="1" applyFont="1" applyFill="1" applyBorder="1" applyAlignment="1" applyProtection="0">
      <alignment horizontal="left" vertical="bottom"/>
    </xf>
    <xf numFmtId="0" fontId="0" fillId="2" borderId="1" applyNumberFormat="1" applyFont="1" applyFill="1" applyBorder="1" applyAlignment="1" applyProtection="0">
      <alignment vertical="bottom" wrapText="1"/>
    </xf>
    <xf numFmtId="49" fontId="5" fillId="2" borderId="2" applyNumberFormat="1" applyFont="1" applyFill="1" applyBorder="1" applyAlignment="1" applyProtection="0">
      <alignment horizontal="left" vertical="bottom"/>
    </xf>
    <xf numFmtId="0" fontId="0" fillId="2" borderId="2" applyNumberFormat="1" applyFont="1" applyFill="1" applyBorder="1" applyAlignment="1" applyProtection="0">
      <alignment vertical="bottom" wrapText="1"/>
    </xf>
    <xf numFmtId="49" fontId="6" fillId="2" borderId="3" applyNumberFormat="1" applyFont="1" applyFill="1" applyBorder="1" applyAlignment="1" applyProtection="0">
      <alignment horizontal="left" vertical="bottom"/>
    </xf>
    <xf numFmtId="49" fontId="6" fillId="2" borderId="1" applyNumberFormat="1" applyFont="1" applyFill="1" applyBorder="1" applyAlignment="1" applyProtection="0">
      <alignment vertical="bottom"/>
    </xf>
    <xf numFmtId="0" fontId="0" fillId="2" borderId="1" applyNumberFormat="1" applyFont="1" applyFill="1" applyBorder="1" applyAlignment="1" applyProtection="0">
      <alignment vertical="bottom"/>
    </xf>
    <xf numFmtId="49" fontId="6" fillId="2" borderId="1" applyNumberFormat="1" applyFont="1" applyFill="1" applyBorder="1" applyAlignment="1" applyProtection="0">
      <alignment horizontal="left" vertical="bottom"/>
    </xf>
    <xf numFmtId="0" fontId="0" fillId="2" borderId="1" applyNumberFormat="1" applyFont="1" applyFill="1" applyBorder="1" applyAlignment="1" applyProtection="0">
      <alignment vertical="top" wrapText="1"/>
    </xf>
    <xf numFmtId="49" fontId="0" fillId="2" borderId="1" applyNumberFormat="1" applyFont="1" applyFill="1" applyBorder="1" applyAlignment="1" applyProtection="0">
      <alignment vertical="top" wrapText="1"/>
    </xf>
    <xf numFmtId="49" fontId="0" fillId="2" borderId="1" applyNumberFormat="1" applyFont="1" applyFill="1" applyBorder="1" applyAlignment="1" applyProtection="0">
      <alignment vertical="top"/>
    </xf>
    <xf numFmtId="0" fontId="0" fillId="2" borderId="1" applyNumberFormat="0" applyFont="1" applyFill="1" applyBorder="1" applyAlignment="1" applyProtection="0">
      <alignment vertical="top" wrapText="1"/>
    </xf>
    <xf numFmtId="49" fontId="3" fillId="2" borderId="2" applyNumberFormat="1" applyFont="1" applyFill="1" applyBorder="1" applyAlignment="1" applyProtection="0">
      <alignment horizontal="left" vertical="bottom"/>
    </xf>
    <xf numFmtId="0" fontId="3" fillId="2" borderId="4" applyNumberFormat="1" applyFont="1" applyFill="1" applyBorder="1" applyAlignment="1" applyProtection="0">
      <alignment horizontal="left" vertical="bottom"/>
    </xf>
    <xf numFmtId="0" fontId="0" fillId="2" borderId="4" applyNumberFormat="1" applyFont="1" applyFill="1" applyBorder="1" applyAlignment="1" applyProtection="0">
      <alignment vertical="bottom" wrapText="1"/>
    </xf>
    <xf numFmtId="49" fontId="8" fillId="2" borderId="4" applyNumberFormat="1" applyFont="1" applyFill="1" applyBorder="1" applyAlignment="1" applyProtection="0">
      <alignment horizontal="center" vertical="center" wrapText="1"/>
    </xf>
    <xf numFmtId="49" fontId="9" fillId="2" borderId="3" applyNumberFormat="1" applyFont="1" applyFill="1" applyBorder="1" applyAlignment="1" applyProtection="0">
      <alignment horizontal="center" vertical="center" wrapText="1"/>
    </xf>
    <xf numFmtId="0" fontId="9" fillId="2" borderId="1" applyNumberFormat="1" applyFont="1" applyFill="1" applyBorder="1" applyAlignment="1" applyProtection="0">
      <alignment horizontal="center" vertical="bottom" wrapText="1"/>
    </xf>
    <xf numFmtId="0" fontId="0" borderId="2" applyNumberFormat="0" applyFont="1" applyFill="0" applyBorder="1" applyAlignment="1" applyProtection="0">
      <alignment vertical="bottom" wrapText="1"/>
    </xf>
    <xf numFmtId="49" fontId="6" fillId="2" borderId="3" applyNumberFormat="1" applyFont="1" applyFill="1" applyBorder="1" applyAlignment="1" applyProtection="0">
      <alignment vertical="bottom"/>
    </xf>
    <xf numFmtId="0" fontId="6" fillId="2" borderId="3" applyNumberFormat="1" applyFont="1" applyFill="1" applyBorder="1" applyAlignment="1" applyProtection="0">
      <alignment vertical="bottom"/>
    </xf>
    <xf numFmtId="0" fontId="6" fillId="2" borderId="1" applyNumberFormat="1" applyFont="1" applyFill="1" applyBorder="1" applyAlignment="1" applyProtection="0">
      <alignment vertical="bottom"/>
    </xf>
    <xf numFmtId="59" fontId="6" fillId="2" borderId="1" applyNumberFormat="1" applyFont="1" applyFill="1" applyBorder="1" applyAlignment="1" applyProtection="0">
      <alignment vertical="bottom"/>
    </xf>
    <xf numFmtId="3" fontId="6" fillId="2" borderId="1" applyNumberFormat="1" applyFont="1" applyFill="1" applyBorder="1" applyAlignment="1" applyProtection="0">
      <alignment vertical="bottom"/>
    </xf>
    <xf numFmtId="1" fontId="6" fillId="2" borderId="1" applyNumberFormat="1" applyFont="1" applyFill="1" applyBorder="1" applyAlignment="1" applyProtection="0">
      <alignment vertical="bottom"/>
    </xf>
    <xf numFmtId="2" fontId="6" fillId="2" borderId="1" applyNumberFormat="1" applyFont="1" applyFill="1" applyBorder="1" applyAlignment="1" applyProtection="0">
      <alignment vertical="bottom"/>
    </xf>
    <xf numFmtId="10" fontId="6" fillId="2" borderId="1" applyNumberFormat="1" applyFont="1" applyFill="1" applyBorder="1" applyAlignment="1" applyProtection="0">
      <alignment vertical="bottom"/>
    </xf>
    <xf numFmtId="49" fontId="10" fillId="2" borderId="2" applyNumberFormat="1" applyFont="1" applyFill="1" applyBorder="1" applyAlignment="1" applyProtection="0">
      <alignment vertical="bottom"/>
    </xf>
    <xf numFmtId="0" fontId="11" fillId="2" borderId="2" applyNumberFormat="1" applyFont="1" applyFill="1" applyBorder="1" applyAlignment="1" applyProtection="0">
      <alignment vertical="bottom"/>
    </xf>
    <xf numFmtId="0" fontId="0" borderId="3" applyNumberFormat="0" applyFont="1" applyFill="0" applyBorder="1" applyAlignment="1" applyProtection="0">
      <alignment vertical="bottom" wrapText="1"/>
    </xf>
    <xf numFmtId="0" fontId="0" fillId="2" borderId="5" applyNumberFormat="1" applyFont="1" applyFill="1" applyBorder="1" applyAlignment="1" applyProtection="0">
      <alignment vertical="bottom" wrapText="1"/>
    </xf>
    <xf numFmtId="0" fontId="0" borderId="6" applyNumberFormat="0" applyFont="1" applyFill="0" applyBorder="1" applyAlignment="1" applyProtection="0">
      <alignment vertical="bottom" wrapText="1"/>
    </xf>
    <xf numFmtId="49" fontId="10" fillId="2" borderId="2" applyNumberFormat="1" applyFont="1" applyFill="1" applyBorder="1" applyAlignment="1" applyProtection="0">
      <alignment horizontal="left" vertical="bottom"/>
    </xf>
    <xf numFmtId="0" fontId="11" fillId="2" borderId="2" applyNumberFormat="1" applyFont="1" applyFill="1" applyBorder="1" applyAlignment="1" applyProtection="0">
      <alignment vertical="bottom" wrapText="1"/>
    </xf>
    <xf numFmtId="49" fontId="12" fillId="2" borderId="2" applyNumberFormat="1" applyFont="1" applyFill="1" applyBorder="1" applyAlignment="1" applyProtection="0">
      <alignment horizontal="left" vertical="bottom"/>
    </xf>
    <xf numFmtId="49" fontId="6" fillId="2" borderId="3" applyNumberFormat="1" applyFont="1" applyFill="1" applyBorder="1" applyAlignment="1" applyProtection="0">
      <alignment horizontal="right" vertical="bottom"/>
    </xf>
    <xf numFmtId="49" fontId="6" fillId="2" borderId="1" applyNumberFormat="1" applyFont="1" applyFill="1" applyBorder="1" applyAlignment="1" applyProtection="0">
      <alignment horizontal="right" vertical="bottom"/>
    </xf>
    <xf numFmtId="0" fontId="6" fillId="2" borderId="1" applyNumberFormat="1" applyFont="1" applyFill="1" applyBorder="1" applyAlignment="1" applyProtection="0">
      <alignment horizontal="left" vertical="bottom"/>
    </xf>
    <xf numFmtId="0" fontId="0" fillId="2" borderId="2" applyNumberFormat="1" applyFont="1" applyFill="1" applyBorder="1" applyAlignment="1" applyProtection="0">
      <alignment horizontal="left" vertical="bottom" wrapText="1"/>
    </xf>
    <xf numFmtId="0" fontId="0" fillId="2" borderId="2" applyNumberFormat="1" applyFont="1" applyFill="1" applyBorder="1" applyAlignment="1" applyProtection="0">
      <alignment horizontal="left" vertical="bottom"/>
    </xf>
    <xf numFmtId="0" fontId="0" fillId="2" borderId="2" applyNumberFormat="1" applyFont="1" applyFill="1" applyBorder="1" applyAlignment="1" applyProtection="0">
      <alignment vertical="bottom"/>
    </xf>
    <xf numFmtId="60" fontId="6" fillId="2" borderId="1" applyNumberFormat="1" applyFont="1" applyFill="1" applyBorder="1" applyAlignment="1" applyProtection="0">
      <alignment vertical="bottom"/>
    </xf>
    <xf numFmtId="3" fontId="0" fillId="2" borderId="1" applyNumberFormat="1" applyFont="1" applyFill="1" applyBorder="1" applyAlignment="1" applyProtection="0">
      <alignment vertical="bottom" wrapText="1"/>
    </xf>
    <xf numFmtId="49" fontId="5" fillId="2" borderId="2" applyNumberFormat="1" applyFont="1" applyFill="1" applyBorder="1" applyAlignment="1" applyProtection="0">
      <alignment vertical="bottom"/>
    </xf>
    <xf numFmtId="0" fontId="5" fillId="2" borderId="2" applyNumberFormat="1" applyFont="1" applyFill="1" applyBorder="1" applyAlignment="1" applyProtection="0">
      <alignment vertical="bottom"/>
    </xf>
    <xf numFmtId="49" fontId="6" fillId="2" borderId="3" applyNumberFormat="1" applyFont="1" applyFill="1" applyBorder="1" applyAlignment="1" applyProtection="0">
      <alignment horizontal="center" vertical="bottom"/>
    </xf>
    <xf numFmtId="49" fontId="13" fillId="2" borderId="1" applyNumberFormat="1" applyFont="1" applyFill="1" applyBorder="1" applyAlignment="1" applyProtection="0">
      <alignment vertical="bottom"/>
    </xf>
    <xf numFmtId="0" fontId="13" fillId="2" borderId="1" applyNumberFormat="1" applyFont="1" applyFill="1" applyBorder="1" applyAlignment="1" applyProtection="0">
      <alignment vertical="bottom"/>
    </xf>
    <xf numFmtId="3" fontId="0" fillId="2" borderId="2" applyNumberFormat="1" applyFont="1" applyFill="1" applyBorder="1" applyAlignment="1" applyProtection="0">
      <alignment vertical="bottom" wrapText="1"/>
    </xf>
    <xf numFmtId="3" fontId="6" fillId="2" borderId="3" applyNumberFormat="1" applyFont="1" applyFill="1" applyBorder="1" applyAlignment="1" applyProtection="0">
      <alignment vertical="bottom"/>
    </xf>
    <xf numFmtId="3" fontId="0" fillId="2" borderId="3" applyNumberFormat="1" applyFont="1" applyFill="1" applyBorder="1" applyAlignment="1" applyProtection="0">
      <alignment vertical="bottom" wrapText="1"/>
    </xf>
    <xf numFmtId="49" fontId="14" fillId="2" borderId="1" applyNumberFormat="1" applyFont="1" applyFill="1" applyBorder="1" applyAlignment="1" applyProtection="0">
      <alignment vertical="bottom"/>
    </xf>
    <xf numFmtId="0" fontId="11" fillId="2" borderId="1" applyNumberFormat="1" applyFont="1" applyFill="1" applyBorder="1" applyAlignment="1" applyProtection="0">
      <alignment vertical="bottom"/>
    </xf>
    <xf numFmtId="49" fontId="3" borderId="1" applyNumberFormat="1" applyFont="1" applyFill="0" applyBorder="1" applyAlignment="1" applyProtection="0">
      <alignment horizontal="left" vertical="bottom"/>
    </xf>
    <xf numFmtId="49" fontId="4" fillId="2" borderId="2" applyNumberFormat="1" applyFont="1" applyFill="1" applyBorder="1" applyAlignment="1" applyProtection="0">
      <alignment horizontal="center" vertical="bottom"/>
    </xf>
    <xf numFmtId="0" fontId="6" fillId="2" borderId="4" applyNumberFormat="1" applyFont="1" applyFill="1" applyBorder="1" applyAlignment="1" applyProtection="0">
      <alignment horizontal="left" vertical="bottom"/>
    </xf>
    <xf numFmtId="3" fontId="13" fillId="2" borderId="1"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003366"/>
      <rgbColor rgb="ffffffff"/>
      <rgbColor rgb="ff0000ff"/>
      <rgbColor rgb="ff800000"/>
      <rgbColor rgb="ff1f497d"/>
      <rgbColor rgb="ff666699"/>
      <rgbColor rgb="ff993366"/>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hyperlink" Target="http://www.cycle-helmets.com/ncp-2017.pdf" TargetMode="External"/><Relationship Id="rId2" Type="http://schemas.openxmlformats.org/officeDocument/2006/relationships/hyperlink" Target="http://www.infrastructure.gov.au/roads/safety/publications/1988/pdf/Aust_Trav.pdf" TargetMode="External"/><Relationship Id="rId3" Type="http://schemas.openxmlformats.org/officeDocument/2006/relationships/hyperlink" Target="http://www.abs.gov.au/AUSSTATS/ABS@Archive.nsf/log?openagent&amp;3101059.xls&amp;3101.0&amp;Time%20Series%20Spreadsheet&amp;AF756051EBD9FEA7CA2581470023DEE3&amp;0&amp;Dec%202016&amp;27.06.2017&amp;Latest" TargetMode="External"/></Relationships>

</file>

<file path=xl/worksheets/sheet1.xml><?xml version="1.0" encoding="utf-8"?>
<worksheet xmlns:r="http://schemas.openxmlformats.org/officeDocument/2006/relationships" xmlns="http://schemas.openxmlformats.org/spreadsheetml/2006/main">
  <dimension ref="A1:CQ139"/>
  <sheetViews>
    <sheetView workbookViewId="0" showGridLines="0" defaultGridColor="1"/>
  </sheetViews>
  <sheetFormatPr defaultColWidth="10.3333" defaultRowHeight="15" customHeight="1" outlineLevelRow="0" outlineLevelCol="0"/>
  <cols>
    <col min="1" max="1" width="10.3516" style="1" customWidth="1"/>
    <col min="2" max="2" width="27" style="1" customWidth="1"/>
    <col min="3" max="3" width="29.1719" style="1" customWidth="1"/>
    <col min="4" max="4" width="28.5" style="1" customWidth="1"/>
    <col min="5" max="5" width="27.1719" style="1" customWidth="1"/>
    <col min="6" max="6" width="18" style="1" customWidth="1"/>
    <col min="7" max="7" width="17.6719" style="1" customWidth="1"/>
    <col min="8" max="8" width="21.5" style="1" customWidth="1"/>
    <col min="9" max="9" width="17.1719" style="1" customWidth="1"/>
    <col min="10" max="10" width="23.5" style="1" customWidth="1"/>
    <col min="11" max="11" width="22.6719" style="1" customWidth="1"/>
    <col min="12" max="12" width="24" style="1" customWidth="1"/>
    <col min="13" max="13" width="10.3516" style="1" customWidth="1"/>
    <col min="14" max="14" width="10.3516" style="1" customWidth="1"/>
    <col min="15" max="15" width="10.3516" style="1" customWidth="1"/>
    <col min="16" max="16" width="10.3516" style="1" customWidth="1"/>
    <col min="17" max="17" width="27.6719" style="1" customWidth="1"/>
    <col min="18" max="18" width="30.6719" style="1" customWidth="1"/>
    <col min="19" max="19" width="10.3516" style="1" customWidth="1"/>
    <col min="20" max="20" width="10.3516" style="1" customWidth="1"/>
    <col min="21" max="21" width="10.3516" style="1" customWidth="1"/>
    <col min="22" max="22" width="10.3516" style="1" customWidth="1"/>
    <col min="23" max="23" width="10.3516" style="1" customWidth="1"/>
    <col min="24" max="24" width="10.3516" style="1" customWidth="1"/>
    <col min="25" max="25" width="10.3516" style="1" customWidth="1"/>
    <col min="26" max="26" width="10.3516" style="1" customWidth="1"/>
    <col min="27" max="27" width="10.3516" style="1" customWidth="1"/>
    <col min="28" max="28" width="10.3516" style="1" customWidth="1"/>
    <col min="29" max="29" width="10.3516" style="1" customWidth="1"/>
    <col min="30" max="30" width="10.3516" style="1" customWidth="1"/>
    <col min="31" max="31" width="10.3516" style="1" customWidth="1"/>
    <col min="32" max="32" width="10.3516" style="1" customWidth="1"/>
    <col min="33" max="33" width="10.3516" style="1" customWidth="1"/>
    <col min="34" max="34" width="10.3516" style="1" customWidth="1"/>
    <col min="35" max="35" width="10.3516" style="1" customWidth="1"/>
    <col min="36" max="36" width="10.3516" style="1" customWidth="1"/>
    <col min="37" max="37" width="10.3516" style="1" customWidth="1"/>
    <col min="38" max="38" width="10.3516" style="1" customWidth="1"/>
    <col min="39" max="39" width="10.3516" style="1" customWidth="1"/>
    <col min="40" max="40" width="10.3516" style="1" customWidth="1"/>
    <col min="41" max="41" width="10.3516" style="1" customWidth="1"/>
    <col min="42" max="42" width="10.3516" style="1" customWidth="1"/>
    <col min="43" max="43" width="10.3516" style="1" customWidth="1"/>
    <col min="44" max="44" width="10.3516" style="1" customWidth="1"/>
    <col min="45" max="45" width="10.3516" style="1" customWidth="1"/>
    <col min="46" max="46" width="10.3516" style="1" customWidth="1"/>
    <col min="47" max="47" width="10.3516" style="1" customWidth="1"/>
    <col min="48" max="48" width="10.3516" style="1" customWidth="1"/>
    <col min="49" max="49" width="10.3516" style="1" customWidth="1"/>
    <col min="50" max="50" width="10.3516" style="1" customWidth="1"/>
    <col min="51" max="51" width="10.3516" style="1" customWidth="1"/>
    <col min="52" max="52" width="10.3516" style="1" customWidth="1"/>
    <col min="53" max="53" width="10.3516" style="1" customWidth="1"/>
    <col min="54" max="54" width="10.3516" style="1" customWidth="1"/>
    <col min="55" max="55" width="10.3516" style="1" customWidth="1"/>
    <col min="56" max="56" width="10.3516" style="1" customWidth="1"/>
    <col min="57" max="57" width="10.3516" style="1" customWidth="1"/>
    <col min="58" max="58" width="10.3516" style="1" customWidth="1"/>
    <col min="59" max="59" width="10.3516" style="1" customWidth="1"/>
    <col min="60" max="60" width="10.3516" style="1" customWidth="1"/>
    <col min="61" max="61" width="10.3516" style="1" customWidth="1"/>
    <col min="62" max="62" width="10.3516" style="1" customWidth="1"/>
    <col min="63" max="63" width="10.3516" style="1" customWidth="1"/>
    <col min="64" max="64" width="10.3516" style="1" customWidth="1"/>
    <col min="65" max="65" width="10.3516" style="1" customWidth="1"/>
    <col min="66" max="66" width="10.3516" style="1" customWidth="1"/>
    <col min="67" max="67" width="10.3516" style="1" customWidth="1"/>
    <col min="68" max="68" width="10.3516" style="1" customWidth="1"/>
    <col min="69" max="69" width="10.3516" style="1" customWidth="1"/>
    <col min="70" max="70" width="10.3516" style="1" customWidth="1"/>
    <col min="71" max="71" width="10.3516" style="1" customWidth="1"/>
    <col min="72" max="72" width="10.3516" style="1" customWidth="1"/>
    <col min="73" max="73" width="10.3516" style="1" customWidth="1"/>
    <col min="74" max="74" width="10.3516" style="1" customWidth="1"/>
    <col min="75" max="75" width="10.3516" style="1" customWidth="1"/>
    <col min="76" max="76" width="10.3516" style="1" customWidth="1"/>
    <col min="77" max="77" width="10.3516" style="1" customWidth="1"/>
    <col min="78" max="78" width="10.3516" style="1" customWidth="1"/>
    <col min="79" max="79" width="10.3516" style="1" customWidth="1"/>
    <col min="80" max="80" width="10.3516" style="1" customWidth="1"/>
    <col min="81" max="81" width="10.3516" style="1" customWidth="1"/>
    <col min="82" max="82" width="10.3516" style="1" customWidth="1"/>
    <col min="83" max="83" width="10.3516" style="1" customWidth="1"/>
    <col min="84" max="84" width="10.3516" style="1" customWidth="1"/>
    <col min="85" max="85" width="10.3516" style="1" customWidth="1"/>
    <col min="86" max="86" width="10.3516" style="1" customWidth="1"/>
    <col min="87" max="87" width="10.3516" style="1" customWidth="1"/>
    <col min="88" max="88" width="10.3516" style="1" customWidth="1"/>
    <col min="89" max="89" width="10.3516" style="1" customWidth="1"/>
    <col min="90" max="90" width="10.3516" style="1" customWidth="1"/>
    <col min="91" max="91" width="10.3516" style="1" customWidth="1"/>
    <col min="92" max="92" width="10.3516" style="1" customWidth="1"/>
    <col min="93" max="93" width="10.3516" style="1" customWidth="1"/>
    <col min="94" max="94" width="10.3516" style="1" customWidth="1"/>
    <col min="95" max="95" width="10.3516" style="1" customWidth="1"/>
    <col min="96" max="256" width="10.3516" style="1" customWidth="1"/>
  </cols>
  <sheetData>
    <row r="1" ht="20.25" customHeight="1">
      <c r="A1" s="2"/>
      <c r="B1" t="s" s="3">
        <v>0</v>
      </c>
      <c r="C1" s="4"/>
      <c r="D1" s="4"/>
      <c r="E1" s="4"/>
      <c r="F1" s="4"/>
      <c r="G1" s="4"/>
      <c r="H1" s="4"/>
      <c r="I1" s="4"/>
      <c r="J1" s="4"/>
      <c r="K1" s="4"/>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row>
    <row r="2" ht="23.25" customHeight="1">
      <c r="A2" s="2"/>
      <c r="B2" s="5"/>
      <c r="C2" t="s" s="6">
        <v>1</v>
      </c>
      <c r="D2" s="5"/>
      <c r="E2" s="5"/>
      <c r="F2" s="5"/>
      <c r="G2" s="5"/>
      <c r="H2" s="5"/>
      <c r="I2" s="5"/>
      <c r="J2" s="5"/>
      <c r="K2" s="5"/>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row>
    <row r="3" ht="21.75" customHeight="1">
      <c r="A3" s="2"/>
      <c r="B3" s="2"/>
      <c r="C3" t="s" s="7">
        <v>2</v>
      </c>
      <c r="D3" s="8"/>
      <c r="E3" s="8"/>
      <c r="F3" s="8"/>
      <c r="G3" s="8"/>
      <c r="H3" s="8"/>
      <c r="I3" s="8"/>
      <c r="J3" s="8"/>
      <c r="K3" s="8"/>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row>
    <row r="4" ht="21.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row>
    <row r="5" ht="17.25" customHeight="1">
      <c r="A5" s="2"/>
      <c r="B5" t="s" s="9">
        <v>3</v>
      </c>
      <c r="C5" s="10"/>
      <c r="D5" s="10"/>
      <c r="E5" s="10"/>
      <c r="F5" s="10"/>
      <c r="G5" s="10"/>
      <c r="H5" s="10"/>
      <c r="I5" s="10"/>
      <c r="J5" s="10"/>
      <c r="K5" s="10"/>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row>
    <row r="6" ht="15.75" customHeight="1">
      <c r="A6" s="2"/>
      <c r="B6" s="5"/>
      <c r="C6" t="s" s="11">
        <v>4</v>
      </c>
      <c r="D6" s="5"/>
      <c r="E6" s="5"/>
      <c r="F6" s="5"/>
      <c r="G6" s="5"/>
      <c r="H6" s="5"/>
      <c r="I6" s="5"/>
      <c r="J6" s="5"/>
      <c r="K6" s="5"/>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row>
    <row r="7" ht="17" customHeight="1">
      <c r="A7" s="2"/>
      <c r="B7" s="2"/>
      <c r="C7" t="s" s="12">
        <v>5</v>
      </c>
      <c r="D7" s="13"/>
      <c r="E7" s="13"/>
      <c r="F7" s="13"/>
      <c r="G7" s="13"/>
      <c r="H7" s="13"/>
      <c r="I7" s="13"/>
      <c r="J7" s="13"/>
      <c r="K7" s="13"/>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row>
    <row r="8" ht="17" customHeight="1">
      <c r="A8" s="2"/>
      <c r="B8" s="2"/>
      <c r="C8" t="s" s="14">
        <v>6</v>
      </c>
      <c r="D8" s="13"/>
      <c r="E8" s="13"/>
      <c r="F8" s="13"/>
      <c r="G8" s="13"/>
      <c r="H8" s="13"/>
      <c r="I8" s="13"/>
      <c r="J8" s="13"/>
      <c r="K8" s="13"/>
      <c r="L8" s="13"/>
      <c r="M8" s="13"/>
      <c r="N8" s="13"/>
      <c r="O8" s="13"/>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row>
    <row r="9" ht="17" customHeight="1">
      <c r="A9" s="2"/>
      <c r="B9" s="2"/>
      <c r="C9" t="s" s="14">
        <v>7</v>
      </c>
      <c r="D9" s="13"/>
      <c r="E9" s="13"/>
      <c r="F9" s="13"/>
      <c r="G9" s="13"/>
      <c r="H9" s="13"/>
      <c r="I9" s="13"/>
      <c r="J9" s="13"/>
      <c r="K9" s="13"/>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row>
    <row r="10" ht="13.6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row>
    <row r="11" ht="12" customHeight="1">
      <c r="A11" s="15"/>
      <c r="B11" t="s" s="16">
        <v>8</v>
      </c>
      <c r="C11" t="s" s="17">
        <v>9</v>
      </c>
      <c r="D11" s="18"/>
      <c r="E11" s="18"/>
      <c r="F11" s="18"/>
      <c r="G11" s="18"/>
      <c r="H11" s="18"/>
      <c r="I11" s="18"/>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row>
    <row r="12" ht="15" customHeight="1">
      <c r="A12" s="2"/>
      <c r="B12" s="2"/>
      <c r="C12" s="8"/>
      <c r="D12" s="8"/>
      <c r="E12" s="8"/>
      <c r="F12" s="8"/>
      <c r="G12" s="8"/>
      <c r="H12" s="8"/>
      <c r="I12" s="8"/>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row>
    <row r="13" ht="20.25" customHeight="1">
      <c r="A13" s="2"/>
      <c r="B13" t="s" s="19">
        <v>10</v>
      </c>
      <c r="C13" s="10"/>
      <c r="D13" s="10"/>
      <c r="E13" s="10"/>
      <c r="F13" s="10"/>
      <c r="G13" s="8"/>
      <c r="H13" s="8"/>
      <c r="I13" s="8"/>
      <c r="J13" s="8"/>
      <c r="K13" s="8"/>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row>
    <row r="14" ht="20.25" customHeight="1">
      <c r="A14" s="2"/>
      <c r="B14" s="20"/>
      <c r="C14" s="21"/>
      <c r="D14" s="21"/>
      <c r="E14" t="s" s="22">
        <v>11</v>
      </c>
      <c r="F14" s="5"/>
      <c r="G14" s="8"/>
      <c r="H14" s="8"/>
      <c r="I14" s="8"/>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row>
    <row r="15" ht="15.75" customHeight="1">
      <c r="A15" s="2"/>
      <c r="B15" s="5"/>
      <c r="C15" s="5"/>
      <c r="D15" s="5"/>
      <c r="E15" t="s" s="23">
        <v>12</v>
      </c>
      <c r="F15" s="24"/>
      <c r="G15" s="8"/>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row>
    <row r="16" ht="17.25" customHeight="1">
      <c r="A16" s="2"/>
      <c r="B16" t="s" s="9">
        <v>13</v>
      </c>
      <c r="C16" s="10"/>
      <c r="D16" s="10"/>
      <c r="E16" s="25"/>
      <c r="F16" s="8"/>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row>
    <row r="17" ht="15.75" customHeight="1">
      <c r="A17" s="2"/>
      <c r="B17" t="s" s="26">
        <v>14</v>
      </c>
      <c r="C17" s="5"/>
      <c r="D17" s="5"/>
      <c r="E17" s="27">
        <f>G72</f>
        <v>1656100</v>
      </c>
      <c r="F17" s="28"/>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row>
    <row r="18" ht="17" customHeight="1">
      <c r="A18" s="2"/>
      <c r="B18" t="s" s="12">
        <v>15</v>
      </c>
      <c r="C18" s="8"/>
      <c r="D18" s="8"/>
      <c r="E18" s="28">
        <f>H72</f>
        <v>12488000</v>
      </c>
      <c r="F18" s="28"/>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row>
    <row r="19" ht="17" customHeight="1">
      <c r="A19" s="2"/>
      <c r="B19" t="s" s="12">
        <v>16</v>
      </c>
      <c r="C19" s="8"/>
      <c r="D19" s="8"/>
      <c r="E19" s="29">
        <f>G72/H72</f>
        <v>0.1326153106982703</v>
      </c>
      <c r="F19" s="29"/>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row>
    <row r="20" ht="13.6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row>
    <row r="21" ht="17" customHeight="1">
      <c r="A21" s="2"/>
      <c r="B21" t="s" s="12">
        <v>17</v>
      </c>
      <c r="C21" s="8"/>
      <c r="D21" s="8"/>
      <c r="E21" s="30">
        <f>D138</f>
        <v>1119637.73052</v>
      </c>
      <c r="F21" s="31"/>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row>
    <row r="22" ht="17" customHeight="1">
      <c r="A22" s="2"/>
      <c r="B22" t="s" s="12">
        <v>18</v>
      </c>
      <c r="C22" s="8"/>
      <c r="D22" s="8"/>
      <c r="E22" s="30">
        <f>E95</f>
        <v>21379581</v>
      </c>
      <c r="F22" s="30"/>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row>
    <row r="23" ht="17" customHeight="1">
      <c r="A23" s="2"/>
      <c r="B23" t="s" s="12">
        <v>19</v>
      </c>
      <c r="C23" s="8"/>
      <c r="D23" s="8"/>
      <c r="E23" s="29">
        <f>D138/C125</f>
        <v>0.05236948893058287</v>
      </c>
      <c r="F23" s="29"/>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row>
    <row r="24" ht="13.6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row>
    <row r="25" ht="17" customHeight="1">
      <c r="A25" s="2"/>
      <c r="B25" t="s" s="12">
        <v>20</v>
      </c>
      <c r="C25" s="8"/>
      <c r="D25" s="8"/>
      <c r="E25" s="32">
        <f>E23/E19</f>
        <v>0.3948977584476293</v>
      </c>
      <c r="F25" s="3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row>
    <row r="26" ht="17" customHeight="1">
      <c r="A26" s="2"/>
      <c r="B26" t="s" s="12">
        <v>21</v>
      </c>
      <c r="C26" s="8"/>
      <c r="D26" s="8"/>
      <c r="E26" s="29">
        <f>E23-E19</f>
        <v>-0.08024582176768746</v>
      </c>
      <c r="F26" s="29"/>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row>
    <row r="27" ht="17" customHeight="1">
      <c r="A27" s="2"/>
      <c r="B27" t="s" s="12">
        <v>22</v>
      </c>
      <c r="C27" s="8"/>
      <c r="D27" s="8"/>
      <c r="E27" s="33">
        <f>E26/E19</f>
        <v>-0.6051022415523707</v>
      </c>
      <c r="F27" s="33"/>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row>
    <row r="28" ht="13.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row>
    <row r="29" ht="16" customHeight="1">
      <c r="A29" s="2"/>
      <c r="B29" t="s" s="9">
        <v>23</v>
      </c>
      <c r="C29" s="10"/>
      <c r="D29" s="10"/>
      <c r="E29" s="25"/>
      <c r="F29" s="8"/>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row>
    <row r="30" ht="17" customHeight="1">
      <c r="A30" s="2"/>
      <c r="B30" t="s" s="26">
        <v>14</v>
      </c>
      <c r="C30" s="5"/>
      <c r="D30" s="5"/>
      <c r="E30" s="27">
        <v>1645900</v>
      </c>
      <c r="F30" s="28"/>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row>
    <row r="31" ht="17" customHeight="1">
      <c r="A31" s="2"/>
      <c r="B31" t="s" s="12">
        <v>24</v>
      </c>
      <c r="C31" s="8"/>
      <c r="D31" s="8"/>
      <c r="E31" s="28">
        <v>12488000</v>
      </c>
      <c r="F31" s="28"/>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row>
    <row r="32" ht="17" customHeight="1">
      <c r="A32" s="2"/>
      <c r="B32" t="s" s="12">
        <v>16</v>
      </c>
      <c r="C32" s="8"/>
      <c r="D32" s="8"/>
      <c r="E32" s="29">
        <f>E30/E31</f>
        <v>0.1317985265855221</v>
      </c>
      <c r="F32" s="29"/>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row>
    <row r="33" ht="15" customHeight="1">
      <c r="A33" s="2"/>
      <c r="B33" s="8"/>
      <c r="C33" s="8"/>
      <c r="D33" s="8"/>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row>
    <row r="34" ht="17" customHeight="1">
      <c r="A34" s="2"/>
      <c r="B34" t="s" s="12">
        <v>25</v>
      </c>
      <c r="C34" s="8"/>
      <c r="D34" s="8"/>
      <c r="E34" s="30">
        <v>1119637.73052</v>
      </c>
      <c r="F34" s="30"/>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row>
    <row r="35" ht="17" customHeight="1">
      <c r="A35" s="2"/>
      <c r="B35" t="s" s="12">
        <v>26</v>
      </c>
      <c r="C35" s="8"/>
      <c r="D35" s="8"/>
      <c r="E35" s="30">
        <v>21379581</v>
      </c>
      <c r="F35" s="30"/>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row>
    <row r="36" ht="17" customHeight="1">
      <c r="A36" s="2"/>
      <c r="B36" t="s" s="12">
        <v>27</v>
      </c>
      <c r="C36" s="8"/>
      <c r="D36" s="8"/>
      <c r="E36" s="29">
        <f>E34/E35</f>
        <v>0.05236948893058287</v>
      </c>
      <c r="F36" s="29"/>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row>
    <row r="37" ht="15" customHeight="1">
      <c r="A37" s="2"/>
      <c r="B37" s="8"/>
      <c r="C37" s="8"/>
      <c r="D37" s="8"/>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row>
    <row r="38" ht="17" customHeight="1">
      <c r="A38" s="2"/>
      <c r="B38" t="s" s="12">
        <v>20</v>
      </c>
      <c r="C38" s="8"/>
      <c r="D38" s="8"/>
      <c r="E38" s="32">
        <f>E36/E32</f>
        <v>0.3973450256790321</v>
      </c>
      <c r="F38" s="3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row>
    <row r="39" ht="17" customHeight="1">
      <c r="A39" s="2"/>
      <c r="B39" t="s" s="12">
        <v>21</v>
      </c>
      <c r="C39" s="8"/>
      <c r="D39" s="8"/>
      <c r="E39" s="29">
        <f>E36-E32</f>
        <v>-0.07942903765493922</v>
      </c>
      <c r="F39" s="29"/>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row>
    <row r="40" ht="17" customHeight="1">
      <c r="A40" s="2"/>
      <c r="B40" t="s" s="12">
        <v>22</v>
      </c>
      <c r="C40" s="8"/>
      <c r="D40" s="8"/>
      <c r="E40" s="33">
        <f>E39/E32</f>
        <v>-0.6026549743209678</v>
      </c>
      <c r="F40" s="33"/>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row>
    <row r="41" ht="13.6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row>
    <row r="42" ht="17.25" customHeight="1">
      <c r="A42" s="2"/>
      <c r="B42" t="s" s="34">
        <v>28</v>
      </c>
      <c r="C42" s="35"/>
      <c r="D42" s="35"/>
      <c r="E42" s="35"/>
      <c r="F42" s="13"/>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row>
    <row r="43" ht="15.75" customHeight="1">
      <c r="A43" s="2"/>
      <c r="B43" s="5"/>
      <c r="C43" s="5"/>
      <c r="D43" s="5"/>
      <c r="E43" s="36"/>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row>
    <row r="44" ht="17" customHeight="1">
      <c r="A44" s="2"/>
      <c r="B44" t="s" s="12">
        <v>29</v>
      </c>
      <c r="C44" s="8"/>
      <c r="D44" s="8"/>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row>
    <row r="45" ht="17" customHeight="1">
      <c r="A45" s="2"/>
      <c r="B45" s="2"/>
      <c r="C45" t="s" s="14">
        <v>30</v>
      </c>
      <c r="D45" s="8"/>
      <c r="E45" s="31">
        <f>D138</f>
        <v>1119637.73052</v>
      </c>
      <c r="F45" s="3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row>
    <row r="46" ht="17" customHeight="1">
      <c r="A46" s="2"/>
      <c r="B46" s="2"/>
      <c r="C46" t="s" s="14">
        <v>31</v>
      </c>
      <c r="D46" s="8"/>
      <c r="E46" s="31">
        <f>I95</f>
        <v>2069847.630798601</v>
      </c>
      <c r="F46" s="31"/>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row>
    <row r="47" ht="17" customHeight="1">
      <c r="A47" s="2"/>
      <c r="B47" s="2"/>
      <c r="C47" t="s" s="14">
        <v>32</v>
      </c>
      <c r="D47" s="8"/>
      <c r="E47" s="32">
        <f>E45/E46</f>
        <v>0.5409276092888127</v>
      </c>
      <c r="F47" s="3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row>
    <row r="48" ht="15" customHeight="1">
      <c r="A48" s="2"/>
      <c r="B48" s="2"/>
      <c r="C48" s="2"/>
      <c r="D48" s="2"/>
      <c r="E48" s="2"/>
      <c r="F48" s="2"/>
      <c r="G48" s="37"/>
      <c r="H48" s="38"/>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row>
    <row r="49" ht="15" customHeight="1">
      <c r="A49" s="2"/>
      <c r="B49" s="2"/>
      <c r="C49" s="2"/>
      <c r="D49" s="2"/>
      <c r="E49" s="2"/>
      <c r="F49" s="2"/>
      <c r="G49" s="37"/>
      <c r="H49" s="38"/>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row>
    <row r="50" ht="15" customHeight="1">
      <c r="A50" s="2"/>
      <c r="B50" s="2"/>
      <c r="C50" s="2"/>
      <c r="D50" s="2"/>
      <c r="E50" s="2"/>
      <c r="F50" s="2"/>
      <c r="G50" s="37"/>
      <c r="H50" s="38"/>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row>
    <row r="51" ht="17.25" customHeight="1">
      <c r="A51" s="2"/>
      <c r="B51" t="s" s="39">
        <v>33</v>
      </c>
      <c r="C51" s="40"/>
      <c r="D51" s="40"/>
      <c r="E51" s="40"/>
      <c r="F51" s="40"/>
      <c r="G51" s="40"/>
      <c r="H51" s="40"/>
      <c r="I51" s="40"/>
      <c r="J51" s="40"/>
      <c r="K51" s="40"/>
      <c r="L51" s="25"/>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row>
    <row r="52" ht="15.75" customHeight="1">
      <c r="A52" s="2"/>
      <c r="B52" s="5"/>
      <c r="C52" s="5"/>
      <c r="D52" s="5"/>
      <c r="E52" s="5"/>
      <c r="F52" s="5"/>
      <c r="G52" s="5"/>
      <c r="H52" s="5"/>
      <c r="I52" s="5"/>
      <c r="J52" s="5"/>
      <c r="K52" s="5"/>
      <c r="L52" s="5"/>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row>
    <row r="53" ht="20.25" customHeight="1">
      <c r="A53" s="2"/>
      <c r="B53" t="s" s="41">
        <v>34</v>
      </c>
      <c r="C53" s="10"/>
      <c r="D53" s="10"/>
      <c r="E53" s="10"/>
      <c r="F53" s="10"/>
      <c r="G53" s="10"/>
      <c r="H53" s="10"/>
      <c r="I53" s="10"/>
      <c r="J53" s="10"/>
      <c r="K53" s="10"/>
      <c r="L53" s="10"/>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row>
    <row r="54" ht="15.75" customHeight="1">
      <c r="A54" s="2"/>
      <c r="B54" s="5"/>
      <c r="C54" t="s" s="42">
        <v>35</v>
      </c>
      <c r="D54" t="s" s="42">
        <v>35</v>
      </c>
      <c r="E54" t="s" s="42">
        <v>36</v>
      </c>
      <c r="F54" t="s" s="42">
        <v>36</v>
      </c>
      <c r="G54" t="s" s="42">
        <v>37</v>
      </c>
      <c r="H54" t="s" s="42">
        <v>37</v>
      </c>
      <c r="I54" s="5"/>
      <c r="J54" t="s" s="42">
        <v>38</v>
      </c>
      <c r="K54" t="s" s="42">
        <v>39</v>
      </c>
      <c r="L54" t="s" s="42">
        <v>37</v>
      </c>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row>
    <row r="55" ht="17" customHeight="1">
      <c r="A55" s="2"/>
      <c r="B55" t="s" s="12">
        <v>40</v>
      </c>
      <c r="C55" t="s" s="43">
        <v>41</v>
      </c>
      <c r="D55" t="s" s="43">
        <v>42</v>
      </c>
      <c r="E55" t="s" s="43">
        <v>43</v>
      </c>
      <c r="F55" t="s" s="43">
        <v>42</v>
      </c>
      <c r="G55" t="s" s="43">
        <v>44</v>
      </c>
      <c r="H55" t="s" s="43">
        <v>42</v>
      </c>
      <c r="I55" s="2"/>
      <c r="J55" t="s" s="43">
        <v>45</v>
      </c>
      <c r="K55" t="s" s="43">
        <v>45</v>
      </c>
      <c r="L55" t="s" s="43">
        <v>45</v>
      </c>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row>
    <row r="56" ht="17" customHeight="1">
      <c r="A56" s="2"/>
      <c r="B56" t="s" s="14">
        <v>46</v>
      </c>
      <c r="C56" s="28">
        <v>638300</v>
      </c>
      <c r="D56" s="28">
        <v>962000</v>
      </c>
      <c r="E56" s="28">
        <v>252900</v>
      </c>
      <c r="F56" s="28">
        <v>913000</v>
      </c>
      <c r="G56" s="28">
        <f>C56+E56</f>
        <v>891200</v>
      </c>
      <c r="H56" s="28">
        <f>D56+F56</f>
        <v>1875000</v>
      </c>
      <c r="I56" s="2"/>
      <c r="J56" s="29">
        <f>C56/D56</f>
        <v>0.6635135135135135</v>
      </c>
      <c r="K56" s="29">
        <f>E56/F56</f>
        <v>0.2769989047097481</v>
      </c>
      <c r="L56" s="29">
        <f>G56/H56</f>
        <v>0.4753066666666667</v>
      </c>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row>
    <row r="57" ht="17" customHeight="1">
      <c r="A57" s="2"/>
      <c r="B57" s="44">
        <v>16</v>
      </c>
      <c r="C57" s="28">
        <v>128800</v>
      </c>
      <c r="D57" s="28">
        <v>157000</v>
      </c>
      <c r="E57" s="28">
        <v>37600</v>
      </c>
      <c r="F57" s="28">
        <v>138000</v>
      </c>
      <c r="G57" s="28">
        <f>C57+E57</f>
        <v>166400</v>
      </c>
      <c r="H57" s="28">
        <f>D57+F57</f>
        <v>295000</v>
      </c>
      <c r="I57" s="2"/>
      <c r="J57" s="29">
        <f>C57/D57</f>
        <v>0.8203821656050956</v>
      </c>
      <c r="K57" s="29">
        <f>E57/F57</f>
        <v>0.272463768115942</v>
      </c>
      <c r="L57" s="29">
        <f>G57/H57</f>
        <v>0.5640677966101695</v>
      </c>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row>
    <row r="58" ht="17" customHeight="1">
      <c r="A58" s="2"/>
      <c r="B58" s="44">
        <v>17</v>
      </c>
      <c r="C58" s="28">
        <v>81300</v>
      </c>
      <c r="D58" s="28">
        <v>143000</v>
      </c>
      <c r="E58" s="28">
        <v>13500</v>
      </c>
      <c r="F58" s="28">
        <v>136000</v>
      </c>
      <c r="G58" s="28">
        <f>C58+E58</f>
        <v>94800</v>
      </c>
      <c r="H58" s="28">
        <f>D58+F58</f>
        <v>279000</v>
      </c>
      <c r="I58" s="2"/>
      <c r="J58" s="29">
        <f>C58/D58</f>
        <v>0.5685314685314685</v>
      </c>
      <c r="K58" s="29">
        <f>E58/F58</f>
        <v>0.09926470588235294</v>
      </c>
      <c r="L58" s="29">
        <f>G58/H58</f>
        <v>0.3397849462365591</v>
      </c>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row>
    <row r="59" ht="17" customHeight="1">
      <c r="A59" s="2"/>
      <c r="B59" s="44">
        <v>18</v>
      </c>
      <c r="C59" s="28">
        <v>36500</v>
      </c>
      <c r="D59" s="28">
        <v>132000</v>
      </c>
      <c r="E59" s="28">
        <v>10600</v>
      </c>
      <c r="F59" s="28">
        <v>124000</v>
      </c>
      <c r="G59" s="28">
        <f>C59+E59</f>
        <v>47100</v>
      </c>
      <c r="H59" s="28">
        <f>D59+F59</f>
        <v>256000</v>
      </c>
      <c r="I59" s="2"/>
      <c r="J59" s="29">
        <f>C59/D59</f>
        <v>0.2765151515151515</v>
      </c>
      <c r="K59" s="29">
        <f>E59/F59</f>
        <v>0.08548387096774193</v>
      </c>
      <c r="L59" s="29">
        <f>G59/H59</f>
        <v>0.183984375</v>
      </c>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row>
    <row r="60" ht="17" customHeight="1">
      <c r="A60" s="2"/>
      <c r="B60" s="44">
        <v>19</v>
      </c>
      <c r="C60" s="28">
        <v>22800</v>
      </c>
      <c r="D60" s="28">
        <v>115000</v>
      </c>
      <c r="E60" s="28">
        <v>4200</v>
      </c>
      <c r="F60" s="28">
        <v>105000</v>
      </c>
      <c r="G60" s="28">
        <f>C60+E60</f>
        <v>27000</v>
      </c>
      <c r="H60" s="28">
        <f>D60+F60</f>
        <v>220000</v>
      </c>
      <c r="I60" s="2"/>
      <c r="J60" s="29">
        <f>C60/D60</f>
        <v>0.1982608695652174</v>
      </c>
      <c r="K60" s="29">
        <f>E60/F60</f>
        <v>0.04</v>
      </c>
      <c r="L60" s="29">
        <f>G60/H60</f>
        <v>0.1227272727272727</v>
      </c>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row>
    <row r="61" ht="17" customHeight="1">
      <c r="A61" s="2"/>
      <c r="B61" s="44">
        <v>20</v>
      </c>
      <c r="C61" s="28">
        <v>26100</v>
      </c>
      <c r="D61" s="28">
        <v>116000</v>
      </c>
      <c r="E61" s="28">
        <v>7900</v>
      </c>
      <c r="F61" s="28">
        <v>112000</v>
      </c>
      <c r="G61" s="28">
        <f>C61+E61</f>
        <v>34000</v>
      </c>
      <c r="H61" s="28">
        <f>D61+F61</f>
        <v>228000</v>
      </c>
      <c r="I61" s="2"/>
      <c r="J61" s="29">
        <f>C61/D61</f>
        <v>0.225</v>
      </c>
      <c r="K61" s="29">
        <f>E61/F61</f>
        <v>0.07053571428571428</v>
      </c>
      <c r="L61" s="29">
        <f>G61/H61</f>
        <v>0.1491228070175439</v>
      </c>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row>
    <row r="62" ht="17" customHeight="1">
      <c r="A62" s="2"/>
      <c r="B62" s="44">
        <v>21</v>
      </c>
      <c r="C62" s="28">
        <v>9000</v>
      </c>
      <c r="D62" s="28">
        <v>121000</v>
      </c>
      <c r="E62" s="28">
        <v>5300</v>
      </c>
      <c r="F62" s="28">
        <v>111000</v>
      </c>
      <c r="G62" s="28">
        <f>C62+E62</f>
        <v>14300</v>
      </c>
      <c r="H62" s="28">
        <f>D62+F62</f>
        <v>232000</v>
      </c>
      <c r="I62" s="2"/>
      <c r="J62" s="29">
        <f>C62/D62</f>
        <v>0.0743801652892562</v>
      </c>
      <c r="K62" s="29">
        <f>E62/F62</f>
        <v>0.04774774774774775</v>
      </c>
      <c r="L62" s="29">
        <f>G62/H62</f>
        <v>0.06163793103448276</v>
      </c>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row>
    <row r="63" ht="17" customHeight="1">
      <c r="A63" s="2"/>
      <c r="B63" s="44">
        <v>22</v>
      </c>
      <c r="C63" s="28">
        <v>3400</v>
      </c>
      <c r="D63" s="28">
        <v>107000</v>
      </c>
      <c r="E63" s="28">
        <v>4000</v>
      </c>
      <c r="F63" s="28">
        <v>110000</v>
      </c>
      <c r="G63" s="28">
        <f>C63+E63</f>
        <v>7400</v>
      </c>
      <c r="H63" s="28">
        <f>D63+F63</f>
        <v>217000</v>
      </c>
      <c r="I63" s="2"/>
      <c r="J63" s="29">
        <f>C63/D63</f>
        <v>0.03177570093457944</v>
      </c>
      <c r="K63" s="29">
        <f>E63/F63</f>
        <v>0.03636363636363636</v>
      </c>
      <c r="L63" s="29">
        <f>G63/H63</f>
        <v>0.03410138248847926</v>
      </c>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row>
    <row r="64" ht="17" customHeight="1">
      <c r="A64" s="2"/>
      <c r="B64" s="44">
        <v>23</v>
      </c>
      <c r="C64" s="28">
        <v>21600</v>
      </c>
      <c r="D64" s="28">
        <v>125000</v>
      </c>
      <c r="E64" s="28">
        <v>10900</v>
      </c>
      <c r="F64" s="28">
        <v>113000</v>
      </c>
      <c r="G64" s="28">
        <f>C64+E64</f>
        <v>32500</v>
      </c>
      <c r="H64" s="28">
        <f>D64+F64</f>
        <v>238000</v>
      </c>
      <c r="I64" s="2"/>
      <c r="J64" s="29">
        <f>C64/D64</f>
        <v>0.1728</v>
      </c>
      <c r="K64" s="29">
        <f>E64/F64</f>
        <v>0.09646017699115045</v>
      </c>
      <c r="L64" s="29">
        <f>G64/H64</f>
        <v>0.1365546218487395</v>
      </c>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row>
    <row r="65" ht="17" customHeight="1">
      <c r="A65" s="2"/>
      <c r="B65" s="44">
        <v>24</v>
      </c>
      <c r="C65" s="28">
        <v>7900</v>
      </c>
      <c r="D65" s="28">
        <v>114000</v>
      </c>
      <c r="E65" s="28">
        <v>4700</v>
      </c>
      <c r="F65" s="28">
        <v>113000</v>
      </c>
      <c r="G65" s="28">
        <f>C65+E65</f>
        <v>12600</v>
      </c>
      <c r="H65" s="28">
        <f>D65+F65</f>
        <v>227000</v>
      </c>
      <c r="I65" s="2"/>
      <c r="J65" s="29">
        <f>C65/D65</f>
        <v>0.06929824561403508</v>
      </c>
      <c r="K65" s="29">
        <f>E65/F65</f>
        <v>0.0415929203539823</v>
      </c>
      <c r="L65" s="29">
        <f>G65/H65</f>
        <v>0.05550660792951542</v>
      </c>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row>
    <row r="66" ht="17" customHeight="1">
      <c r="A66" s="2"/>
      <c r="B66" s="44">
        <v>25</v>
      </c>
      <c r="C66" s="28">
        <v>11900</v>
      </c>
      <c r="D66" s="28">
        <v>117000</v>
      </c>
      <c r="E66" s="28">
        <v>3300</v>
      </c>
      <c r="F66" s="28">
        <v>118000</v>
      </c>
      <c r="G66" s="28">
        <f>C66+E66</f>
        <v>15200</v>
      </c>
      <c r="H66" s="28">
        <f>D66+F66</f>
        <v>235000</v>
      </c>
      <c r="I66" s="2"/>
      <c r="J66" s="29">
        <f>C66/D66</f>
        <v>0.1017094017094017</v>
      </c>
      <c r="K66" s="29">
        <f>E66/F66</f>
        <v>0.02796610169491525</v>
      </c>
      <c r="L66" s="29">
        <f>G66/H66</f>
        <v>0.06468085106382979</v>
      </c>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row>
    <row r="67" ht="17" customHeight="1">
      <c r="A67" s="2"/>
      <c r="B67" t="s" s="14">
        <v>47</v>
      </c>
      <c r="C67" s="28">
        <v>51900</v>
      </c>
      <c r="D67" s="28">
        <v>457000</v>
      </c>
      <c r="E67" s="28">
        <v>22000</v>
      </c>
      <c r="F67" s="28">
        <v>501000</v>
      </c>
      <c r="G67" s="28">
        <f>C67+E67</f>
        <v>73900</v>
      </c>
      <c r="H67" s="28">
        <f>D67+F67</f>
        <v>958000</v>
      </c>
      <c r="I67" s="2"/>
      <c r="J67" s="29">
        <f>C67/D67</f>
        <v>0.1135667396061269</v>
      </c>
      <c r="K67" s="29">
        <f>E67/F67</f>
        <v>0.0439121756487026</v>
      </c>
      <c r="L67" s="29">
        <f>G67/H67</f>
        <v>0.07713987473903966</v>
      </c>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row>
    <row r="68" ht="17" customHeight="1">
      <c r="A68" s="2"/>
      <c r="B68" t="s" s="14">
        <v>48</v>
      </c>
      <c r="C68" s="28">
        <v>124000</v>
      </c>
      <c r="D68" s="28">
        <v>2582000</v>
      </c>
      <c r="E68" s="28">
        <v>69400</v>
      </c>
      <c r="F68" s="28">
        <v>2513000</v>
      </c>
      <c r="G68" s="28">
        <f>C68+E68</f>
        <v>193400</v>
      </c>
      <c r="H68" s="28">
        <f>D68+F68</f>
        <v>5095000</v>
      </c>
      <c r="I68" s="2"/>
      <c r="J68" s="29">
        <f>C68/D68</f>
        <v>0.04802478698683191</v>
      </c>
      <c r="K68" s="29">
        <f>E68/F68</f>
        <v>0.02761639474731397</v>
      </c>
      <c r="L68" s="29">
        <f>G68/H68</f>
        <v>0.03795878312070657</v>
      </c>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row>
    <row r="69" ht="17" customHeight="1">
      <c r="A69" s="2"/>
      <c r="B69" t="s" s="14">
        <v>49</v>
      </c>
      <c r="C69" s="28">
        <v>21000</v>
      </c>
      <c r="D69" s="28">
        <v>347000</v>
      </c>
      <c r="E69" s="28">
        <v>4300</v>
      </c>
      <c r="F69" s="28">
        <v>357000</v>
      </c>
      <c r="G69" s="28">
        <f>C69+E69</f>
        <v>25300</v>
      </c>
      <c r="H69" s="28">
        <f>D69+F69</f>
        <v>704000</v>
      </c>
      <c r="I69" s="2"/>
      <c r="J69" s="29">
        <f>C69/D69</f>
        <v>0.06051873198847262</v>
      </c>
      <c r="K69" s="29">
        <f>E69/F69</f>
        <v>0.01204481792717087</v>
      </c>
      <c r="L69" s="29">
        <f>G69/H69</f>
        <v>0.0359375</v>
      </c>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row>
    <row r="70" ht="17" customHeight="1">
      <c r="A70" s="2"/>
      <c r="B70" t="s" s="14">
        <v>50</v>
      </c>
      <c r="C70" s="28">
        <v>16700</v>
      </c>
      <c r="D70" s="28">
        <v>601000</v>
      </c>
      <c r="E70" s="28">
        <v>4300</v>
      </c>
      <c r="F70" s="28">
        <v>828000</v>
      </c>
      <c r="G70" s="28">
        <f>C70+E70</f>
        <v>21000</v>
      </c>
      <c r="H70" s="28">
        <f>D70+F70</f>
        <v>1429000</v>
      </c>
      <c r="I70" s="2"/>
      <c r="J70" s="29">
        <f>C70/D70</f>
        <v>0.02778702163061564</v>
      </c>
      <c r="K70" s="29">
        <f>E70/F70</f>
        <v>0.005193236714975845</v>
      </c>
      <c r="L70" s="29">
        <f>G70/H70</f>
        <v>0.01469559132260322</v>
      </c>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row>
    <row r="71" ht="13.6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row>
    <row r="72" ht="17" customHeight="1">
      <c r="A72" s="2"/>
      <c r="B72" t="s" s="14">
        <v>51</v>
      </c>
      <c r="C72" s="28">
        <f>SUM(C56:C70)</f>
        <v>1201200</v>
      </c>
      <c r="D72" s="28">
        <f>SUM(D56:D70)</f>
        <v>6196000</v>
      </c>
      <c r="E72" s="28">
        <f>SUM(E56:E70)</f>
        <v>454900</v>
      </c>
      <c r="F72" s="28">
        <f>SUM(F56:F70)</f>
        <v>6292000</v>
      </c>
      <c r="G72" s="28">
        <f>SUM(G56:G70)</f>
        <v>1656100</v>
      </c>
      <c r="H72" s="28">
        <f>SUM(H56:H70)</f>
        <v>12488000</v>
      </c>
      <c r="I72" s="2"/>
      <c r="J72" s="29">
        <f>C72/D72</f>
        <v>0.1938670109748225</v>
      </c>
      <c r="K72" s="29">
        <f>E72/F72</f>
        <v>0.07229815638906548</v>
      </c>
      <c r="L72" s="29">
        <f>G72/H72</f>
        <v>0.1326153106982703</v>
      </c>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row>
    <row r="73" ht="13.6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row>
    <row r="74" ht="20.25" customHeight="1">
      <c r="A74" s="2"/>
      <c r="B74" t="s" s="19">
        <v>52</v>
      </c>
      <c r="C74" s="45"/>
      <c r="D74" s="45"/>
      <c r="E74" s="45"/>
      <c r="F74" s="2"/>
      <c r="G74" t="s" s="19">
        <v>53</v>
      </c>
      <c r="H74" s="46"/>
      <c r="I74" s="47"/>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row>
    <row r="75" ht="15.75" customHeight="1">
      <c r="A75" s="2"/>
      <c r="B75" t="s" s="26">
        <v>54</v>
      </c>
      <c r="C75" s="5"/>
      <c r="D75" s="5"/>
      <c r="E75" s="5"/>
      <c r="F75" s="2"/>
      <c r="G75" t="s" s="42">
        <v>55</v>
      </c>
      <c r="H75" t="s" s="42">
        <v>55</v>
      </c>
      <c r="I75" t="s" s="42">
        <v>55</v>
      </c>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row>
    <row r="76" ht="17" customHeight="1">
      <c r="A76" s="2"/>
      <c r="B76" s="2"/>
      <c r="C76" t="s" s="43">
        <v>35</v>
      </c>
      <c r="D76" t="s" s="43">
        <v>36</v>
      </c>
      <c r="E76" t="s" s="43">
        <v>37</v>
      </c>
      <c r="F76" s="2"/>
      <c r="G76" t="s" s="43">
        <v>35</v>
      </c>
      <c r="H76" t="s" s="43">
        <v>36</v>
      </c>
      <c r="I76" t="s" s="43">
        <v>37</v>
      </c>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row>
    <row r="77" ht="17" customHeight="1">
      <c r="A77" s="2"/>
      <c r="B77" t="s" s="12">
        <v>56</v>
      </c>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row>
    <row r="78" ht="17" customHeight="1">
      <c r="A78" s="2"/>
      <c r="B78" s="44">
        <v>9</v>
      </c>
      <c r="C78" s="48">
        <v>159308</v>
      </c>
      <c r="D78" s="48">
        <v>150654</v>
      </c>
      <c r="E78" s="30">
        <f>SUM(C78:D78)</f>
        <v>309962</v>
      </c>
      <c r="F78" s="49"/>
      <c r="G78" s="30">
        <f>C78*J56</f>
        <v>105703.0108108108</v>
      </c>
      <c r="H78" s="30">
        <f>D78*K56</f>
        <v>41730.992990142389</v>
      </c>
      <c r="I78" s="30">
        <f>G78+H78</f>
        <v>147434.0038009532</v>
      </c>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row>
    <row r="79" ht="17" customHeight="1">
      <c r="A79" s="2"/>
      <c r="B79" t="s" s="14">
        <v>57</v>
      </c>
      <c r="C79" s="30">
        <v>882547</v>
      </c>
      <c r="D79" s="30">
        <v>835601</v>
      </c>
      <c r="E79" s="30">
        <f>SUM(C79:D79)</f>
        <v>1718148</v>
      </c>
      <c r="F79" s="49"/>
      <c r="G79" s="30">
        <f>C79*J56</f>
        <v>585581.8608108108</v>
      </c>
      <c r="H79" s="30">
        <f>D79*K56</f>
        <v>231460.5617743702</v>
      </c>
      <c r="I79" s="30">
        <f>G79+H79</f>
        <v>817042.422585181</v>
      </c>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row>
    <row r="80" ht="17" customHeight="1">
      <c r="A80" s="2"/>
      <c r="B80" s="44">
        <v>16</v>
      </c>
      <c r="C80" s="48">
        <v>148070</v>
      </c>
      <c r="D80" s="48">
        <v>141382</v>
      </c>
      <c r="E80" s="30">
        <f>SUM(C80:D80)</f>
        <v>289452</v>
      </c>
      <c r="F80" s="49"/>
      <c r="G80" s="30">
        <f>C80*J57</f>
        <v>121473.9872611465</v>
      </c>
      <c r="H80" s="30">
        <f>D80*K57</f>
        <v>38521.472463768114</v>
      </c>
      <c r="I80" s="30">
        <f>G80+H80</f>
        <v>159995.4597249146</v>
      </c>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row>
    <row r="81" ht="17" customHeight="1">
      <c r="A81" s="2"/>
      <c r="B81" s="44">
        <v>17</v>
      </c>
      <c r="C81" s="48">
        <v>149249</v>
      </c>
      <c r="D81" s="48">
        <v>141788</v>
      </c>
      <c r="E81" s="30">
        <f>SUM(C81:D81)</f>
        <v>291037</v>
      </c>
      <c r="F81" s="49"/>
      <c r="G81" s="30">
        <f>C81*J58</f>
        <v>84852.753146853152</v>
      </c>
      <c r="H81" s="30">
        <f>D81*K58</f>
        <v>14074.544117647058</v>
      </c>
      <c r="I81" s="30">
        <f>G81+H81</f>
        <v>98927.297264500216</v>
      </c>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row>
    <row r="82" ht="17" customHeight="1">
      <c r="A82" s="2"/>
      <c r="B82" s="44">
        <v>18</v>
      </c>
      <c r="C82" s="48">
        <v>152876</v>
      </c>
      <c r="D82" s="48">
        <v>145732</v>
      </c>
      <c r="E82" s="30">
        <f>SUM(C82:D82)</f>
        <v>298608</v>
      </c>
      <c r="F82" s="49"/>
      <c r="G82" s="30">
        <f>C82*J59</f>
        <v>42272.5303030303</v>
      </c>
      <c r="H82" s="30">
        <f>D82*K59</f>
        <v>12457.735483870967</v>
      </c>
      <c r="I82" s="30">
        <f>G82+H82</f>
        <v>54730.265786901262</v>
      </c>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row>
    <row r="83" ht="17" customHeight="1">
      <c r="A83" s="2"/>
      <c r="B83" s="44">
        <v>19</v>
      </c>
      <c r="C83" s="48">
        <v>158575</v>
      </c>
      <c r="D83" s="48">
        <v>151907</v>
      </c>
      <c r="E83" s="30">
        <f>SUM(C83:D83)</f>
        <v>310482</v>
      </c>
      <c r="F83" s="49"/>
      <c r="G83" s="30">
        <f>C83*J60</f>
        <v>31439.217391304344</v>
      </c>
      <c r="H83" s="30">
        <f>D83*K60</f>
        <v>6076.28</v>
      </c>
      <c r="I83" s="30">
        <f>G83+H83</f>
        <v>37515.497391304343</v>
      </c>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row>
    <row r="84" ht="17" customHeight="1">
      <c r="A84" s="2"/>
      <c r="B84" s="44">
        <v>20</v>
      </c>
      <c r="C84" s="48">
        <v>165213</v>
      </c>
      <c r="D84" s="48">
        <v>157124</v>
      </c>
      <c r="E84" s="30">
        <f>SUM(C84:D84)</f>
        <v>322337</v>
      </c>
      <c r="F84" s="49"/>
      <c r="G84" s="30">
        <f>C84*J61</f>
        <v>37172.925</v>
      </c>
      <c r="H84" s="30">
        <f>D84*K61</f>
        <v>11082.853571428572</v>
      </c>
      <c r="I84" s="30">
        <f>G84+H84</f>
        <v>48255.778571428571</v>
      </c>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row>
    <row r="85" ht="17" customHeight="1">
      <c r="A85" s="2"/>
      <c r="B85" s="44">
        <v>21</v>
      </c>
      <c r="C85" s="48">
        <v>171630</v>
      </c>
      <c r="D85" s="48">
        <v>162831</v>
      </c>
      <c r="E85" s="30">
        <f>SUM(C85:D85)</f>
        <v>334461</v>
      </c>
      <c r="F85" s="49"/>
      <c r="G85" s="30">
        <f>C85*J62</f>
        <v>12765.867768595042</v>
      </c>
      <c r="H85" s="30">
        <f>D85*K62</f>
        <v>7774.813513513513</v>
      </c>
      <c r="I85" s="30">
        <f>G85+H85</f>
        <v>20540.681282108555</v>
      </c>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row>
    <row r="86" ht="17" customHeight="1">
      <c r="A86" s="2"/>
      <c r="B86" s="44">
        <v>22</v>
      </c>
      <c r="C86" s="48">
        <v>172994</v>
      </c>
      <c r="D86" s="48">
        <v>165407</v>
      </c>
      <c r="E86" s="30">
        <f>SUM(C86:D86)</f>
        <v>338401</v>
      </c>
      <c r="F86" s="49"/>
      <c r="G86" s="30">
        <f>C86*J63</f>
        <v>5497.005607476635</v>
      </c>
      <c r="H86" s="30">
        <f>D86*K63</f>
        <v>6014.799999999999</v>
      </c>
      <c r="I86" s="30">
        <f>G86+H86</f>
        <v>11511.805607476635</v>
      </c>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row>
    <row r="87" ht="17" customHeight="1">
      <c r="A87" s="2"/>
      <c r="B87" s="44">
        <v>23</v>
      </c>
      <c r="C87" s="48">
        <v>176720</v>
      </c>
      <c r="D87" s="48">
        <v>170753</v>
      </c>
      <c r="E87" s="30">
        <f>SUM(C87:D87)</f>
        <v>347473</v>
      </c>
      <c r="F87" s="49"/>
      <c r="G87" s="30">
        <f>C87*J64</f>
        <v>30537.216</v>
      </c>
      <c r="H87" s="30">
        <f>D87*K64</f>
        <v>16470.864601769914</v>
      </c>
      <c r="I87" s="30">
        <f>G87+H87</f>
        <v>47008.080601769914</v>
      </c>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row>
    <row r="88" ht="17" customHeight="1">
      <c r="A88" s="2"/>
      <c r="B88" s="44">
        <v>24</v>
      </c>
      <c r="C88" s="48">
        <v>179571</v>
      </c>
      <c r="D88" s="48">
        <v>174243</v>
      </c>
      <c r="E88" s="30">
        <f>SUM(C88:D88)</f>
        <v>353814</v>
      </c>
      <c r="F88" s="49"/>
      <c r="G88" s="30">
        <f>C88*J65</f>
        <v>12443.955263157894</v>
      </c>
      <c r="H88" s="30">
        <f>D88*K65</f>
        <v>7247.275221238938</v>
      </c>
      <c r="I88" s="30">
        <f>G88+H88</f>
        <v>19691.230484396830</v>
      </c>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row>
    <row r="89" ht="17" customHeight="1">
      <c r="A89" s="2"/>
      <c r="B89" s="44">
        <v>25</v>
      </c>
      <c r="C89" s="48">
        <v>182989</v>
      </c>
      <c r="D89" s="48">
        <v>179627</v>
      </c>
      <c r="E89" s="30">
        <f>SUM(C89:D89)</f>
        <v>362616</v>
      </c>
      <c r="F89" s="49"/>
      <c r="G89" s="30">
        <f>C89*J66</f>
        <v>18611.701709401710</v>
      </c>
      <c r="H89" s="30">
        <f>D89*K66</f>
        <v>5023.466949152542</v>
      </c>
      <c r="I89" s="30">
        <f>G89+H89</f>
        <v>23635.168658554252</v>
      </c>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row>
    <row r="90" ht="17" customHeight="1">
      <c r="A90" s="2"/>
      <c r="B90" t="s" s="14">
        <v>47</v>
      </c>
      <c r="C90" s="30">
        <v>726667</v>
      </c>
      <c r="D90" s="30">
        <v>729252</v>
      </c>
      <c r="E90" s="30">
        <f>SUM(C90:D90)</f>
        <v>1455919</v>
      </c>
      <c r="F90" s="49"/>
      <c r="G90" s="30">
        <f>C90*J67</f>
        <v>82525.201969365429</v>
      </c>
      <c r="H90" s="30">
        <f>D90*K67</f>
        <v>32023.041916167665</v>
      </c>
      <c r="I90" s="30">
        <f>G90+H90</f>
        <v>114548.2438855331</v>
      </c>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row>
    <row r="91" ht="17" customHeight="1">
      <c r="A91" s="2"/>
      <c r="B91" t="s" s="14">
        <v>48</v>
      </c>
      <c r="C91" s="30">
        <v>4777461</v>
      </c>
      <c r="D91" s="30">
        <v>4889800</v>
      </c>
      <c r="E91" s="30">
        <f>SUM(C91:D91)</f>
        <v>9667261</v>
      </c>
      <c r="F91" s="49"/>
      <c r="G91" s="30">
        <f>C91*J68</f>
        <v>229436.546862897</v>
      </c>
      <c r="H91" s="30">
        <f>D91*K68</f>
        <v>135038.6470354158</v>
      </c>
      <c r="I91" s="30">
        <f>G91+H91</f>
        <v>364475.1938983129</v>
      </c>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row>
    <row r="92" ht="17" customHeight="1">
      <c r="A92" s="2"/>
      <c r="B92" t="s" s="14">
        <v>49</v>
      </c>
      <c r="C92" s="30">
        <v>638275</v>
      </c>
      <c r="D92" s="30">
        <v>667824</v>
      </c>
      <c r="E92" s="30">
        <f>SUM(C92:D92)</f>
        <v>1306099</v>
      </c>
      <c r="F92" s="49"/>
      <c r="G92" s="30">
        <f>C92*J69</f>
        <v>38627.593659942366</v>
      </c>
      <c r="H92" s="30">
        <f>D92*K69</f>
        <v>8043.818487394959</v>
      </c>
      <c r="I92" s="30">
        <f>G92+H92</f>
        <v>46671.412147337323</v>
      </c>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row>
    <row r="93" ht="17" customHeight="1">
      <c r="A93" s="2"/>
      <c r="B93" t="s" s="14">
        <v>50</v>
      </c>
      <c r="C93" s="30">
        <v>1716741</v>
      </c>
      <c r="D93" s="30">
        <v>1956770</v>
      </c>
      <c r="E93" s="30">
        <f>SUM(C93:D93)</f>
        <v>3673511</v>
      </c>
      <c r="F93" s="49"/>
      <c r="G93" s="30">
        <f>C93*J70</f>
        <v>47703.119301164726</v>
      </c>
      <c r="H93" s="30">
        <f>D93*K70</f>
        <v>10161.969806763285</v>
      </c>
      <c r="I93" s="30">
        <f>G93+H93</f>
        <v>57865.089107928012</v>
      </c>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row>
    <row r="94" ht="12" customHeight="1">
      <c r="A94" s="2"/>
      <c r="B94" s="2"/>
      <c r="C94" s="49"/>
      <c r="D94" s="49"/>
      <c r="E94" s="49"/>
      <c r="F94" s="49"/>
      <c r="G94" s="49"/>
      <c r="H94" s="49"/>
      <c r="I94" s="49"/>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row>
    <row r="95" ht="17" customHeight="1">
      <c r="A95" s="2"/>
      <c r="B95" t="s" s="14">
        <v>51</v>
      </c>
      <c r="C95" s="30">
        <f>SUM(C78:C93)</f>
        <v>10558886</v>
      </c>
      <c r="D95" s="30">
        <f>SUM(D78:D93)</f>
        <v>10820695</v>
      </c>
      <c r="E95" s="30">
        <f>SUM(E78:E93)</f>
        <v>21379581</v>
      </c>
      <c r="F95" s="49"/>
      <c r="G95" s="30">
        <f>SUM(G78:G93)</f>
        <v>1486644.492865957</v>
      </c>
      <c r="H95" s="30">
        <f>SUM(H78:H93)</f>
        <v>583203.137932644</v>
      </c>
      <c r="I95" s="30">
        <f>SUM(G95:H95)</f>
        <v>2069847.630798601</v>
      </c>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row>
    <row r="96" ht="13.6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row>
    <row r="97" ht="13.6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row>
    <row r="98" ht="17.25" customHeight="1">
      <c r="A98" s="2"/>
      <c r="B98" t="s" s="50">
        <v>58</v>
      </c>
      <c r="C98" s="51"/>
      <c r="D98" s="51"/>
      <c r="E98" s="51"/>
      <c r="F98" s="51"/>
      <c r="G98" s="51"/>
      <c r="H98" s="47"/>
      <c r="I98" s="47"/>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row>
    <row r="99" ht="15.75" customHeight="1">
      <c r="A99" s="2"/>
      <c r="B99" t="s" s="26">
        <v>59</v>
      </c>
      <c r="C99" s="5"/>
      <c r="D99" t="s" s="11">
        <v>60</v>
      </c>
      <c r="E99" s="5"/>
      <c r="F99" s="5"/>
      <c r="G99" s="5"/>
      <c r="H99" s="5"/>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row>
    <row r="100" ht="17" customHeight="1">
      <c r="A100" s="2"/>
      <c r="B100" s="2"/>
      <c r="C100" t="s" s="43">
        <v>51</v>
      </c>
      <c r="D100" s="28">
        <v>10</v>
      </c>
      <c r="E100" s="28">
        <v>11</v>
      </c>
      <c r="F100" s="28">
        <v>12</v>
      </c>
      <c r="G100" s="28">
        <v>13</v>
      </c>
      <c r="H100" s="28">
        <v>14</v>
      </c>
      <c r="I100" s="28">
        <v>15</v>
      </c>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row>
    <row r="101" ht="17" customHeight="1">
      <c r="A101" s="2"/>
      <c r="B101" t="s" s="12">
        <v>61</v>
      </c>
      <c r="C101" s="30">
        <v>882547</v>
      </c>
      <c r="D101" s="48">
        <v>153594</v>
      </c>
      <c r="E101" s="48">
        <v>147946</v>
      </c>
      <c r="F101" s="48">
        <v>146346</v>
      </c>
      <c r="G101" s="48">
        <v>143805</v>
      </c>
      <c r="H101" s="48">
        <v>143709</v>
      </c>
      <c r="I101" s="48">
        <v>147147</v>
      </c>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row>
    <row r="102" ht="17" customHeight="1">
      <c r="A102" s="2"/>
      <c r="B102" t="s" s="12">
        <v>62</v>
      </c>
      <c r="C102" s="30">
        <v>835601</v>
      </c>
      <c r="D102" s="48">
        <v>145531</v>
      </c>
      <c r="E102" s="48">
        <v>139646</v>
      </c>
      <c r="F102" s="48">
        <v>137634</v>
      </c>
      <c r="G102" s="48">
        <v>136746</v>
      </c>
      <c r="H102" s="48">
        <v>136768</v>
      </c>
      <c r="I102" s="48">
        <v>139276</v>
      </c>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row>
    <row r="103" ht="12" customHeight="1">
      <c r="A103" s="2"/>
      <c r="B103" s="2"/>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row>
    <row r="104" ht="17" customHeight="1">
      <c r="A104" s="2"/>
      <c r="B104" s="2"/>
      <c r="C104" s="49"/>
      <c r="D104" s="30">
        <v>26</v>
      </c>
      <c r="E104" s="30">
        <v>27</v>
      </c>
      <c r="F104" s="30">
        <v>28</v>
      </c>
      <c r="G104" s="30">
        <v>29</v>
      </c>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row>
    <row r="105" ht="17" customHeight="1">
      <c r="A105" s="2"/>
      <c r="B105" t="s" s="12">
        <v>63</v>
      </c>
      <c r="C105" s="30">
        <v>726667</v>
      </c>
      <c r="D105" s="48">
        <v>184879</v>
      </c>
      <c r="E105" s="48">
        <v>181434</v>
      </c>
      <c r="F105" s="48">
        <v>181046</v>
      </c>
      <c r="G105" s="48">
        <v>179308</v>
      </c>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row>
    <row r="106" ht="17" customHeight="1">
      <c r="A106" s="2"/>
      <c r="B106" t="s" s="12">
        <v>64</v>
      </c>
      <c r="C106" s="30">
        <v>729252</v>
      </c>
      <c r="D106" s="48">
        <v>183445</v>
      </c>
      <c r="E106" s="48">
        <v>181750</v>
      </c>
      <c r="F106" s="48">
        <v>182459</v>
      </c>
      <c r="G106" s="48">
        <v>181598</v>
      </c>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row>
    <row r="107" ht="12" customHeight="1">
      <c r="A107" s="2"/>
      <c r="B107" s="2"/>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row>
    <row r="108" ht="17" customHeight="1">
      <c r="A108" s="2"/>
      <c r="B108" s="2"/>
      <c r="C108" s="49"/>
      <c r="D108" s="30">
        <v>30</v>
      </c>
      <c r="E108" s="30">
        <v>31</v>
      </c>
      <c r="F108" s="30">
        <v>32</v>
      </c>
      <c r="G108" s="30">
        <v>33</v>
      </c>
      <c r="H108" s="30">
        <v>34</v>
      </c>
      <c r="I108" s="30">
        <v>35</v>
      </c>
      <c r="J108" s="30">
        <v>36</v>
      </c>
      <c r="K108" s="30">
        <v>37</v>
      </c>
      <c r="L108" s="30">
        <v>38</v>
      </c>
      <c r="M108" s="30">
        <v>39</v>
      </c>
      <c r="N108" s="30">
        <v>40</v>
      </c>
      <c r="O108" s="30">
        <v>41</v>
      </c>
      <c r="P108" s="30">
        <v>42</v>
      </c>
      <c r="Q108" s="30">
        <v>43</v>
      </c>
      <c r="R108" s="30">
        <v>44</v>
      </c>
      <c r="S108" s="30">
        <v>45</v>
      </c>
      <c r="T108" s="30">
        <v>46</v>
      </c>
      <c r="U108" s="30">
        <v>47</v>
      </c>
      <c r="V108" s="30">
        <v>48</v>
      </c>
      <c r="W108" s="30">
        <v>49</v>
      </c>
      <c r="X108" s="30">
        <v>50</v>
      </c>
      <c r="Y108" s="30">
        <v>51</v>
      </c>
      <c r="Z108" s="30">
        <v>52</v>
      </c>
      <c r="AA108" s="30">
        <v>53</v>
      </c>
      <c r="AB108" s="30">
        <v>54</v>
      </c>
      <c r="AC108" s="30">
        <v>55</v>
      </c>
      <c r="AD108" s="30">
        <v>56</v>
      </c>
      <c r="AE108" s="30">
        <v>57</v>
      </c>
      <c r="AF108" s="30">
        <v>58</v>
      </c>
      <c r="AG108" s="30">
        <v>59</v>
      </c>
      <c r="AH108" s="49"/>
      <c r="AI108" s="49"/>
      <c r="AJ108" s="49"/>
      <c r="AK108" s="49"/>
      <c r="AL108" s="49"/>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row>
    <row r="109" ht="17" customHeight="1">
      <c r="A109" s="2"/>
      <c r="B109" t="s" s="12">
        <v>65</v>
      </c>
      <c r="C109" s="30">
        <v>4777461</v>
      </c>
      <c r="D109" s="48">
        <v>181887</v>
      </c>
      <c r="E109" s="48">
        <v>179766</v>
      </c>
      <c r="F109" s="48">
        <v>179171</v>
      </c>
      <c r="G109" s="48">
        <v>178206</v>
      </c>
      <c r="H109" s="48">
        <v>173923</v>
      </c>
      <c r="I109" s="48">
        <v>169952</v>
      </c>
      <c r="J109" s="48">
        <v>163183</v>
      </c>
      <c r="K109" s="48">
        <v>158173</v>
      </c>
      <c r="L109" s="48">
        <v>155697</v>
      </c>
      <c r="M109" s="48">
        <v>155095</v>
      </c>
      <c r="N109" s="48">
        <v>156668</v>
      </c>
      <c r="O109" s="48">
        <v>157387</v>
      </c>
      <c r="P109" s="48">
        <v>161589</v>
      </c>
      <c r="Q109" s="48">
        <v>163619</v>
      </c>
      <c r="R109" s="48">
        <v>168886</v>
      </c>
      <c r="S109" s="48">
        <v>169321</v>
      </c>
      <c r="T109" s="48">
        <v>159818</v>
      </c>
      <c r="U109" s="48">
        <v>156568</v>
      </c>
      <c r="V109" s="48">
        <v>152104</v>
      </c>
      <c r="W109" s="48">
        <v>148328</v>
      </c>
      <c r="X109" s="48">
        <v>149126</v>
      </c>
      <c r="Y109" s="48">
        <v>148886</v>
      </c>
      <c r="Z109" s="48">
        <v>154746</v>
      </c>
      <c r="AA109" s="48">
        <v>155794</v>
      </c>
      <c r="AB109" s="48">
        <v>155165</v>
      </c>
      <c r="AC109" s="48">
        <v>153602</v>
      </c>
      <c r="AD109" s="48">
        <v>147752</v>
      </c>
      <c r="AE109" s="48">
        <v>144493</v>
      </c>
      <c r="AF109" s="48">
        <v>141018</v>
      </c>
      <c r="AG109" s="48">
        <v>137538</v>
      </c>
      <c r="AH109" s="49"/>
      <c r="AI109" s="49"/>
      <c r="AJ109" s="49"/>
      <c r="AK109" s="49"/>
      <c r="AL109" s="49"/>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row>
    <row r="110" ht="17" customHeight="1">
      <c r="A110" s="2"/>
      <c r="B110" t="s" s="12">
        <v>66</v>
      </c>
      <c r="C110" s="30">
        <v>4889800</v>
      </c>
      <c r="D110" s="48">
        <v>184671</v>
      </c>
      <c r="E110" s="48">
        <v>182748</v>
      </c>
      <c r="F110" s="48">
        <v>181725</v>
      </c>
      <c r="G110" s="48">
        <v>179896</v>
      </c>
      <c r="H110" s="48">
        <v>174219</v>
      </c>
      <c r="I110" s="48">
        <v>170274</v>
      </c>
      <c r="J110" s="48">
        <v>163743</v>
      </c>
      <c r="K110" s="48">
        <v>159477</v>
      </c>
      <c r="L110" s="48">
        <v>156855</v>
      </c>
      <c r="M110" s="48">
        <v>155689</v>
      </c>
      <c r="N110" s="48">
        <v>157448</v>
      </c>
      <c r="O110" s="48">
        <v>158124</v>
      </c>
      <c r="P110" s="48">
        <v>163093</v>
      </c>
      <c r="Q110" s="48">
        <v>167406</v>
      </c>
      <c r="R110" s="48">
        <v>173990</v>
      </c>
      <c r="S110" s="48">
        <v>177249</v>
      </c>
      <c r="T110" s="48">
        <v>165983</v>
      </c>
      <c r="U110" s="48">
        <v>164097</v>
      </c>
      <c r="V110" s="48">
        <v>158618</v>
      </c>
      <c r="W110" s="48">
        <v>154256</v>
      </c>
      <c r="X110" s="48">
        <v>154330</v>
      </c>
      <c r="Y110" s="48">
        <v>153767</v>
      </c>
      <c r="Z110" s="48">
        <v>159462</v>
      </c>
      <c r="AA110" s="48">
        <v>160263</v>
      </c>
      <c r="AB110" s="48">
        <v>159257</v>
      </c>
      <c r="AC110" s="48">
        <v>158666</v>
      </c>
      <c r="AD110" s="48">
        <v>153756</v>
      </c>
      <c r="AE110" s="48">
        <v>149738</v>
      </c>
      <c r="AF110" s="48">
        <v>147633</v>
      </c>
      <c r="AG110" s="48">
        <v>143367</v>
      </c>
      <c r="AH110" s="49"/>
      <c r="AI110" s="49"/>
      <c r="AJ110" s="49"/>
      <c r="AK110" s="49"/>
      <c r="AL110" s="49"/>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row>
    <row r="111" ht="12" customHeight="1">
      <c r="A111" s="2"/>
      <c r="B111" s="2"/>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row>
    <row r="112" ht="17" customHeight="1">
      <c r="A112" s="2"/>
      <c r="B112" s="2"/>
      <c r="C112" s="49"/>
      <c r="D112" s="30">
        <v>60</v>
      </c>
      <c r="E112" s="30">
        <v>61</v>
      </c>
      <c r="F112" s="30">
        <v>62</v>
      </c>
      <c r="G112" s="30">
        <v>63</v>
      </c>
      <c r="H112" s="30">
        <v>64</v>
      </c>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row>
    <row r="113" ht="17" customHeight="1">
      <c r="A113" s="2"/>
      <c r="B113" t="s" s="12">
        <v>67</v>
      </c>
      <c r="C113" s="30">
        <v>638275</v>
      </c>
      <c r="D113" s="48">
        <v>135507</v>
      </c>
      <c r="E113" s="48">
        <v>129536</v>
      </c>
      <c r="F113" s="48">
        <v>125720</v>
      </c>
      <c r="G113" s="48">
        <v>125128</v>
      </c>
      <c r="H113" s="48">
        <v>122384</v>
      </c>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row>
    <row r="114" ht="17" customHeight="1">
      <c r="A114" s="2"/>
      <c r="B114" t="s" s="12">
        <v>68</v>
      </c>
      <c r="C114" s="30">
        <v>667824</v>
      </c>
      <c r="D114" s="48">
        <v>140598</v>
      </c>
      <c r="E114" s="48">
        <v>136134</v>
      </c>
      <c r="F114" s="48">
        <v>133256</v>
      </c>
      <c r="G114" s="48">
        <v>131125</v>
      </c>
      <c r="H114" s="48">
        <v>126711</v>
      </c>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row>
    <row r="115" ht="12" customHeight="1">
      <c r="A115" s="2"/>
      <c r="B115" s="2"/>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row>
    <row r="116" ht="17" customHeight="1">
      <c r="A116" s="2"/>
      <c r="B116" s="2"/>
      <c r="C116" s="49"/>
      <c r="D116" s="30">
        <v>65</v>
      </c>
      <c r="E116" s="30">
        <v>66</v>
      </c>
      <c r="F116" s="30">
        <v>67</v>
      </c>
      <c r="G116" s="30">
        <v>68</v>
      </c>
      <c r="H116" s="30">
        <v>69</v>
      </c>
      <c r="I116" s="30">
        <v>70</v>
      </c>
      <c r="J116" s="30">
        <v>71</v>
      </c>
      <c r="K116" s="30">
        <v>72</v>
      </c>
      <c r="L116" s="30">
        <v>73</v>
      </c>
      <c r="M116" s="30">
        <v>74</v>
      </c>
      <c r="N116" s="30">
        <v>75</v>
      </c>
      <c r="O116" s="30">
        <v>76</v>
      </c>
      <c r="P116" s="30">
        <v>77</v>
      </c>
      <c r="Q116" s="30">
        <v>78</v>
      </c>
      <c r="R116" s="30">
        <v>79</v>
      </c>
      <c r="S116" s="30">
        <v>80</v>
      </c>
      <c r="T116" s="30">
        <v>81</v>
      </c>
      <c r="U116" s="30">
        <v>82</v>
      </c>
      <c r="V116" s="30">
        <v>83</v>
      </c>
      <c r="W116" s="30">
        <v>84</v>
      </c>
      <c r="X116" s="30">
        <v>85</v>
      </c>
      <c r="Y116" s="30">
        <v>86</v>
      </c>
      <c r="Z116" s="30">
        <v>87</v>
      </c>
      <c r="AA116" s="30">
        <v>88</v>
      </c>
      <c r="AB116" s="30">
        <v>89</v>
      </c>
      <c r="AC116" s="30">
        <v>90</v>
      </c>
      <c r="AD116" s="30">
        <v>91</v>
      </c>
      <c r="AE116" s="30">
        <v>92</v>
      </c>
      <c r="AF116" s="30">
        <v>93</v>
      </c>
      <c r="AG116" s="30">
        <v>94</v>
      </c>
      <c r="AH116" s="30">
        <v>95</v>
      </c>
      <c r="AI116" s="30">
        <v>96</v>
      </c>
      <c r="AJ116" s="30">
        <v>97</v>
      </c>
      <c r="AK116" s="30">
        <v>98</v>
      </c>
      <c r="AL116" s="30">
        <v>99</v>
      </c>
      <c r="AM116" t="s" s="12">
        <v>69</v>
      </c>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row>
    <row r="117" ht="17" customHeight="1">
      <c r="A117" s="2"/>
      <c r="B117" t="s" s="12">
        <v>70</v>
      </c>
      <c r="C117" s="30">
        <v>1716741</v>
      </c>
      <c r="D117" s="48">
        <v>121308</v>
      </c>
      <c r="E117" s="48">
        <v>118392</v>
      </c>
      <c r="F117" s="48">
        <v>115457</v>
      </c>
      <c r="G117" s="48">
        <v>116351</v>
      </c>
      <c r="H117" s="48">
        <v>118260</v>
      </c>
      <c r="I117" s="48">
        <v>99565</v>
      </c>
      <c r="J117" s="48">
        <v>93492</v>
      </c>
      <c r="K117" s="48">
        <v>88229</v>
      </c>
      <c r="L117" s="48">
        <v>78680</v>
      </c>
      <c r="M117" s="48">
        <v>76986</v>
      </c>
      <c r="N117" s="48">
        <v>70275</v>
      </c>
      <c r="O117" s="48">
        <v>66241</v>
      </c>
      <c r="P117" s="48">
        <v>61563</v>
      </c>
      <c r="Q117" s="48">
        <v>56938</v>
      </c>
      <c r="R117" s="48">
        <v>53217</v>
      </c>
      <c r="S117" s="48">
        <v>48883</v>
      </c>
      <c r="T117" s="48">
        <v>43481</v>
      </c>
      <c r="U117" s="48">
        <v>40048</v>
      </c>
      <c r="V117" s="48">
        <v>36419</v>
      </c>
      <c r="W117" s="48">
        <v>33717</v>
      </c>
      <c r="X117" s="48">
        <v>31430</v>
      </c>
      <c r="Y117" s="48">
        <v>28345</v>
      </c>
      <c r="Z117" s="48">
        <v>24166</v>
      </c>
      <c r="AA117" s="48">
        <v>21094</v>
      </c>
      <c r="AB117" s="48">
        <v>17424</v>
      </c>
      <c r="AC117" s="48">
        <v>14637</v>
      </c>
      <c r="AD117" s="48">
        <v>11463</v>
      </c>
      <c r="AE117" s="48">
        <v>8960</v>
      </c>
      <c r="AF117" s="48">
        <v>6671</v>
      </c>
      <c r="AG117" s="48">
        <v>5088</v>
      </c>
      <c r="AH117" s="48">
        <v>3614</v>
      </c>
      <c r="AI117" s="48">
        <v>2483</v>
      </c>
      <c r="AJ117" s="48">
        <v>1462</v>
      </c>
      <c r="AK117" s="48">
        <v>1030</v>
      </c>
      <c r="AL117" s="48">
        <v>635</v>
      </c>
      <c r="AM117" s="48">
        <v>737</v>
      </c>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row>
    <row r="118" ht="17" customHeight="1">
      <c r="A118" s="2"/>
      <c r="B118" t="s" s="12">
        <v>71</v>
      </c>
      <c r="C118" s="30">
        <v>1956770</v>
      </c>
      <c r="D118" s="48">
        <v>125511</v>
      </c>
      <c r="E118" s="48">
        <v>122418</v>
      </c>
      <c r="F118" s="48">
        <v>118079</v>
      </c>
      <c r="G118" s="48">
        <v>118329</v>
      </c>
      <c r="H118" s="48">
        <v>120143</v>
      </c>
      <c r="I118" s="48">
        <v>101103</v>
      </c>
      <c r="J118" s="48">
        <v>96490</v>
      </c>
      <c r="K118" s="48">
        <v>91752</v>
      </c>
      <c r="L118" s="48">
        <v>82798</v>
      </c>
      <c r="M118" s="48">
        <v>81126</v>
      </c>
      <c r="N118" s="48">
        <v>75787</v>
      </c>
      <c r="O118" s="48">
        <v>72304</v>
      </c>
      <c r="P118" s="48">
        <v>68616</v>
      </c>
      <c r="Q118" s="48">
        <v>64775</v>
      </c>
      <c r="R118" s="48">
        <v>61418</v>
      </c>
      <c r="S118" s="48">
        <v>57791</v>
      </c>
      <c r="T118" s="48">
        <v>53183</v>
      </c>
      <c r="U118" s="48">
        <v>49715</v>
      </c>
      <c r="V118" s="48">
        <v>47359</v>
      </c>
      <c r="W118" s="48">
        <v>44581</v>
      </c>
      <c r="X118" s="48">
        <v>43559</v>
      </c>
      <c r="Y118" s="48">
        <v>40418</v>
      </c>
      <c r="Z118" s="48">
        <v>36211</v>
      </c>
      <c r="AA118" s="48">
        <v>33227</v>
      </c>
      <c r="AB118" s="48">
        <v>29574</v>
      </c>
      <c r="AC118" s="48">
        <v>26066</v>
      </c>
      <c r="AD118" s="48">
        <v>22059</v>
      </c>
      <c r="AE118" s="48">
        <v>18317</v>
      </c>
      <c r="AF118" s="48">
        <v>14927</v>
      </c>
      <c r="AG118" s="48">
        <v>11922</v>
      </c>
      <c r="AH118" s="48">
        <v>9239</v>
      </c>
      <c r="AI118" s="48">
        <v>6300</v>
      </c>
      <c r="AJ118" s="48">
        <v>3883</v>
      </c>
      <c r="AK118" s="48">
        <v>2993</v>
      </c>
      <c r="AL118" s="48">
        <v>2008</v>
      </c>
      <c r="AM118" s="48">
        <v>2789</v>
      </c>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row>
    <row r="119" ht="13.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row>
    <row r="120" ht="20.25" customHeight="1">
      <c r="A120" s="2"/>
      <c r="B120" t="s" s="19">
        <v>72</v>
      </c>
      <c r="C120" s="46"/>
      <c r="D120" s="46"/>
      <c r="E120" s="46"/>
      <c r="F120" s="46"/>
      <c r="G120" s="46"/>
      <c r="H120" s="46"/>
      <c r="I120" s="46"/>
      <c r="J120" s="47"/>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row>
    <row r="121" ht="15.75" customHeight="1">
      <c r="A121" s="2"/>
      <c r="B121" s="5"/>
      <c r="C121" t="s" s="52">
        <v>73</v>
      </c>
      <c r="D121" s="5"/>
      <c r="E121" s="5"/>
      <c r="F121" s="5"/>
      <c r="G121" s="5"/>
      <c r="H121" s="5"/>
      <c r="I121" s="5"/>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row>
    <row r="122" ht="15.35" customHeight="1">
      <c r="A122" s="2"/>
      <c r="B122" s="2"/>
      <c r="C122" t="s" s="53">
        <v>51</v>
      </c>
      <c r="D122" s="54">
        <v>9</v>
      </c>
      <c r="E122" s="54">
        <v>10</v>
      </c>
      <c r="F122" s="54">
        <v>11</v>
      </c>
      <c r="G122" s="54">
        <v>12</v>
      </c>
      <c r="H122" s="54">
        <v>13</v>
      </c>
      <c r="I122" s="54">
        <v>14</v>
      </c>
      <c r="J122" s="54">
        <v>15</v>
      </c>
      <c r="K122" s="54">
        <v>16</v>
      </c>
      <c r="L122" s="54">
        <v>17</v>
      </c>
      <c r="M122" s="54">
        <v>18</v>
      </c>
      <c r="N122" s="54">
        <v>19</v>
      </c>
      <c r="O122" s="54">
        <v>20</v>
      </c>
      <c r="P122" s="54">
        <v>21</v>
      </c>
      <c r="Q122" s="54">
        <v>22</v>
      </c>
      <c r="R122" s="54">
        <v>23</v>
      </c>
      <c r="S122" s="54">
        <v>24</v>
      </c>
      <c r="T122" s="54">
        <v>25</v>
      </c>
      <c r="U122" s="54">
        <v>26</v>
      </c>
      <c r="V122" s="54">
        <v>27</v>
      </c>
      <c r="W122" s="54">
        <v>28</v>
      </c>
      <c r="X122" s="54">
        <v>29</v>
      </c>
      <c r="Y122" s="54">
        <v>30</v>
      </c>
      <c r="Z122" s="54">
        <v>31</v>
      </c>
      <c r="AA122" s="54">
        <v>32</v>
      </c>
      <c r="AB122" s="54">
        <v>33</v>
      </c>
      <c r="AC122" s="54">
        <v>34</v>
      </c>
      <c r="AD122" s="54">
        <v>35</v>
      </c>
      <c r="AE122" s="54">
        <v>36</v>
      </c>
      <c r="AF122" s="54">
        <v>37</v>
      </c>
      <c r="AG122" s="54">
        <v>38</v>
      </c>
      <c r="AH122" s="54">
        <v>39</v>
      </c>
      <c r="AI122" s="54">
        <v>40</v>
      </c>
      <c r="AJ122" s="54">
        <v>41</v>
      </c>
      <c r="AK122" s="54">
        <v>42</v>
      </c>
      <c r="AL122" s="54">
        <v>43</v>
      </c>
      <c r="AM122" s="54">
        <v>44</v>
      </c>
      <c r="AN122" s="54">
        <v>45</v>
      </c>
      <c r="AO122" s="54">
        <v>46</v>
      </c>
      <c r="AP122" s="54">
        <v>47</v>
      </c>
      <c r="AQ122" s="54">
        <v>48</v>
      </c>
      <c r="AR122" s="54">
        <v>49</v>
      </c>
      <c r="AS122" s="54">
        <v>50</v>
      </c>
      <c r="AT122" s="54">
        <v>51</v>
      </c>
      <c r="AU122" s="54">
        <v>52</v>
      </c>
      <c r="AV122" s="54">
        <v>53</v>
      </c>
      <c r="AW122" s="54">
        <v>54</v>
      </c>
      <c r="AX122" s="54">
        <v>55</v>
      </c>
      <c r="AY122" s="54">
        <v>56</v>
      </c>
      <c r="AZ122" s="54">
        <v>57</v>
      </c>
      <c r="BA122" s="54">
        <v>58</v>
      </c>
      <c r="BB122" s="54">
        <v>59</v>
      </c>
      <c r="BC122" s="54">
        <v>60</v>
      </c>
      <c r="BD122" s="54">
        <v>61</v>
      </c>
      <c r="BE122" s="54">
        <v>62</v>
      </c>
      <c r="BF122" s="54">
        <v>63</v>
      </c>
      <c r="BG122" s="54">
        <v>64</v>
      </c>
      <c r="BH122" s="54">
        <v>65</v>
      </c>
      <c r="BI122" s="54">
        <v>66</v>
      </c>
      <c r="BJ122" s="54">
        <v>67</v>
      </c>
      <c r="BK122" s="54">
        <v>68</v>
      </c>
      <c r="BL122" s="54">
        <v>69</v>
      </c>
      <c r="BM122" s="54">
        <v>70</v>
      </c>
      <c r="BN122" s="54">
        <v>71</v>
      </c>
      <c r="BO122" s="54">
        <v>72</v>
      </c>
      <c r="BP122" s="54">
        <v>73</v>
      </c>
      <c r="BQ122" s="54">
        <v>74</v>
      </c>
      <c r="BR122" s="54">
        <v>75</v>
      </c>
      <c r="BS122" s="54">
        <v>76</v>
      </c>
      <c r="BT122" s="54">
        <v>77</v>
      </c>
      <c r="BU122" s="54">
        <v>78</v>
      </c>
      <c r="BV122" s="54">
        <v>79</v>
      </c>
      <c r="BW122" s="54">
        <v>80</v>
      </c>
      <c r="BX122" s="54">
        <v>81</v>
      </c>
      <c r="BY122" s="54">
        <v>82</v>
      </c>
      <c r="BZ122" s="54">
        <v>83</v>
      </c>
      <c r="CA122" s="54">
        <v>84</v>
      </c>
      <c r="CB122" s="54">
        <v>85</v>
      </c>
      <c r="CC122" s="54">
        <v>86</v>
      </c>
      <c r="CD122" s="54">
        <v>87</v>
      </c>
      <c r="CE122" s="54">
        <v>88</v>
      </c>
      <c r="CF122" s="54">
        <v>89</v>
      </c>
      <c r="CG122" s="54">
        <v>90</v>
      </c>
      <c r="CH122" s="54">
        <v>91</v>
      </c>
      <c r="CI122" s="54">
        <v>92</v>
      </c>
      <c r="CJ122" s="54">
        <v>93</v>
      </c>
      <c r="CK122" s="54">
        <v>94</v>
      </c>
      <c r="CL122" s="54">
        <v>95</v>
      </c>
      <c r="CM122" s="54">
        <v>96</v>
      </c>
      <c r="CN122" s="54">
        <v>97</v>
      </c>
      <c r="CO122" s="54">
        <v>98</v>
      </c>
      <c r="CP122" s="54">
        <v>99</v>
      </c>
      <c r="CQ122" t="s" s="53">
        <v>69</v>
      </c>
    </row>
    <row r="123" ht="17" customHeight="1">
      <c r="A123" s="2"/>
      <c r="B123" t="s" s="12">
        <v>74</v>
      </c>
      <c r="C123" s="30">
        <f>SUM(D123:CQ123)</f>
        <v>10558886</v>
      </c>
      <c r="D123" s="48">
        <v>159308</v>
      </c>
      <c r="E123" s="48">
        <v>153594</v>
      </c>
      <c r="F123" s="48">
        <v>147946</v>
      </c>
      <c r="G123" s="48">
        <v>146346</v>
      </c>
      <c r="H123" s="48">
        <v>143805</v>
      </c>
      <c r="I123" s="48">
        <v>143709</v>
      </c>
      <c r="J123" s="48">
        <v>147147</v>
      </c>
      <c r="K123" s="48">
        <v>148070</v>
      </c>
      <c r="L123" s="48">
        <v>149249</v>
      </c>
      <c r="M123" s="48">
        <v>152876</v>
      </c>
      <c r="N123" s="48">
        <v>158575</v>
      </c>
      <c r="O123" s="48">
        <v>165213</v>
      </c>
      <c r="P123" s="48">
        <v>171630</v>
      </c>
      <c r="Q123" s="48">
        <v>172994</v>
      </c>
      <c r="R123" s="48">
        <v>176720</v>
      </c>
      <c r="S123" s="48">
        <v>179571</v>
      </c>
      <c r="T123" s="48">
        <v>182989</v>
      </c>
      <c r="U123" s="48">
        <v>184879</v>
      </c>
      <c r="V123" s="48">
        <v>181434</v>
      </c>
      <c r="W123" s="48">
        <v>181046</v>
      </c>
      <c r="X123" s="48">
        <v>179308</v>
      </c>
      <c r="Y123" s="48">
        <v>181887</v>
      </c>
      <c r="Z123" s="48">
        <v>179766</v>
      </c>
      <c r="AA123" s="48">
        <v>179171</v>
      </c>
      <c r="AB123" s="48">
        <v>178206</v>
      </c>
      <c r="AC123" s="48">
        <v>173923</v>
      </c>
      <c r="AD123" s="48">
        <v>169952</v>
      </c>
      <c r="AE123" s="48">
        <v>163183</v>
      </c>
      <c r="AF123" s="48">
        <v>158173</v>
      </c>
      <c r="AG123" s="48">
        <v>155697</v>
      </c>
      <c r="AH123" s="48">
        <v>155095</v>
      </c>
      <c r="AI123" s="48">
        <v>156668</v>
      </c>
      <c r="AJ123" s="48">
        <v>157387</v>
      </c>
      <c r="AK123" s="48">
        <v>161589</v>
      </c>
      <c r="AL123" s="48">
        <v>163619</v>
      </c>
      <c r="AM123" s="48">
        <v>168886</v>
      </c>
      <c r="AN123" s="48">
        <v>169321</v>
      </c>
      <c r="AO123" s="48">
        <v>159818</v>
      </c>
      <c r="AP123" s="48">
        <v>156568</v>
      </c>
      <c r="AQ123" s="48">
        <v>152104</v>
      </c>
      <c r="AR123" s="48">
        <v>148328</v>
      </c>
      <c r="AS123" s="48">
        <v>149126</v>
      </c>
      <c r="AT123" s="48">
        <v>148886</v>
      </c>
      <c r="AU123" s="48">
        <v>154746</v>
      </c>
      <c r="AV123" s="48">
        <v>155794</v>
      </c>
      <c r="AW123" s="48">
        <v>155165</v>
      </c>
      <c r="AX123" s="48">
        <v>153602</v>
      </c>
      <c r="AY123" s="48">
        <v>147752</v>
      </c>
      <c r="AZ123" s="48">
        <v>144493</v>
      </c>
      <c r="BA123" s="48">
        <v>141018</v>
      </c>
      <c r="BB123" s="48">
        <v>137538</v>
      </c>
      <c r="BC123" s="48">
        <v>135507</v>
      </c>
      <c r="BD123" s="48">
        <v>129536</v>
      </c>
      <c r="BE123" s="48">
        <v>125720</v>
      </c>
      <c r="BF123" s="48">
        <v>125128</v>
      </c>
      <c r="BG123" s="48">
        <v>122384</v>
      </c>
      <c r="BH123" s="48">
        <v>121308</v>
      </c>
      <c r="BI123" s="48">
        <v>118392</v>
      </c>
      <c r="BJ123" s="48">
        <v>115457</v>
      </c>
      <c r="BK123" s="48">
        <v>116351</v>
      </c>
      <c r="BL123" s="48">
        <v>118260</v>
      </c>
      <c r="BM123" s="48">
        <v>99565</v>
      </c>
      <c r="BN123" s="48">
        <v>93492</v>
      </c>
      <c r="BO123" s="48">
        <v>88229</v>
      </c>
      <c r="BP123" s="48">
        <v>78680</v>
      </c>
      <c r="BQ123" s="48">
        <v>76986</v>
      </c>
      <c r="BR123" s="48">
        <v>70275</v>
      </c>
      <c r="BS123" s="48">
        <v>66241</v>
      </c>
      <c r="BT123" s="48">
        <v>61563</v>
      </c>
      <c r="BU123" s="48">
        <v>56938</v>
      </c>
      <c r="BV123" s="48">
        <v>53217</v>
      </c>
      <c r="BW123" s="48">
        <v>48883</v>
      </c>
      <c r="BX123" s="48">
        <v>43481</v>
      </c>
      <c r="BY123" s="48">
        <v>40048</v>
      </c>
      <c r="BZ123" s="48">
        <v>36419</v>
      </c>
      <c r="CA123" s="48">
        <v>33717</v>
      </c>
      <c r="CB123" s="48">
        <v>31430</v>
      </c>
      <c r="CC123" s="48">
        <v>28345</v>
      </c>
      <c r="CD123" s="48">
        <v>24166</v>
      </c>
      <c r="CE123" s="48">
        <v>21094</v>
      </c>
      <c r="CF123" s="48">
        <v>17424</v>
      </c>
      <c r="CG123" s="48">
        <v>14637</v>
      </c>
      <c r="CH123" s="48">
        <v>11463</v>
      </c>
      <c r="CI123" s="48">
        <v>8960</v>
      </c>
      <c r="CJ123" s="48">
        <v>6671</v>
      </c>
      <c r="CK123" s="48">
        <v>5088</v>
      </c>
      <c r="CL123" s="48">
        <v>3614</v>
      </c>
      <c r="CM123" s="48">
        <v>2483</v>
      </c>
      <c r="CN123" s="48">
        <v>1462</v>
      </c>
      <c r="CO123" s="48">
        <v>1030</v>
      </c>
      <c r="CP123" s="48">
        <v>635</v>
      </c>
      <c r="CQ123" s="48">
        <v>737</v>
      </c>
    </row>
    <row r="124" ht="17" customHeight="1">
      <c r="A124" s="2"/>
      <c r="B124" t="s" s="12">
        <v>75</v>
      </c>
      <c r="C124" s="30">
        <f>SUM(D124:CQ124)</f>
        <v>10820695</v>
      </c>
      <c r="D124" s="48">
        <v>150654</v>
      </c>
      <c r="E124" s="48">
        <v>145531</v>
      </c>
      <c r="F124" s="48">
        <v>139646</v>
      </c>
      <c r="G124" s="48">
        <v>137634</v>
      </c>
      <c r="H124" s="48">
        <v>136746</v>
      </c>
      <c r="I124" s="48">
        <v>136768</v>
      </c>
      <c r="J124" s="48">
        <v>139276</v>
      </c>
      <c r="K124" s="48">
        <v>141382</v>
      </c>
      <c r="L124" s="48">
        <v>141788</v>
      </c>
      <c r="M124" s="48">
        <v>145732</v>
      </c>
      <c r="N124" s="48">
        <v>151907</v>
      </c>
      <c r="O124" s="48">
        <v>157124</v>
      </c>
      <c r="P124" s="48">
        <v>162831</v>
      </c>
      <c r="Q124" s="48">
        <v>165407</v>
      </c>
      <c r="R124" s="48">
        <v>170753</v>
      </c>
      <c r="S124" s="48">
        <v>174243</v>
      </c>
      <c r="T124" s="48">
        <v>179627</v>
      </c>
      <c r="U124" s="48">
        <v>183445</v>
      </c>
      <c r="V124" s="48">
        <v>181750</v>
      </c>
      <c r="W124" s="48">
        <v>182459</v>
      </c>
      <c r="X124" s="48">
        <v>181598</v>
      </c>
      <c r="Y124" s="48">
        <v>184671</v>
      </c>
      <c r="Z124" s="48">
        <v>182748</v>
      </c>
      <c r="AA124" s="48">
        <v>181725</v>
      </c>
      <c r="AB124" s="48">
        <v>179896</v>
      </c>
      <c r="AC124" s="48">
        <v>174219</v>
      </c>
      <c r="AD124" s="48">
        <v>170274</v>
      </c>
      <c r="AE124" s="48">
        <v>163743</v>
      </c>
      <c r="AF124" s="48">
        <v>159477</v>
      </c>
      <c r="AG124" s="48">
        <v>156855</v>
      </c>
      <c r="AH124" s="48">
        <v>155689</v>
      </c>
      <c r="AI124" s="48">
        <v>157448</v>
      </c>
      <c r="AJ124" s="48">
        <v>158124</v>
      </c>
      <c r="AK124" s="48">
        <v>163093</v>
      </c>
      <c r="AL124" s="48">
        <v>167406</v>
      </c>
      <c r="AM124" s="48">
        <v>173990</v>
      </c>
      <c r="AN124" s="48">
        <v>177249</v>
      </c>
      <c r="AO124" s="48">
        <v>165983</v>
      </c>
      <c r="AP124" s="48">
        <v>164097</v>
      </c>
      <c r="AQ124" s="48">
        <v>158618</v>
      </c>
      <c r="AR124" s="48">
        <v>154256</v>
      </c>
      <c r="AS124" s="48">
        <v>154330</v>
      </c>
      <c r="AT124" s="48">
        <v>153767</v>
      </c>
      <c r="AU124" s="48">
        <v>159462</v>
      </c>
      <c r="AV124" s="48">
        <v>160263</v>
      </c>
      <c r="AW124" s="48">
        <v>159257</v>
      </c>
      <c r="AX124" s="48">
        <v>158666</v>
      </c>
      <c r="AY124" s="48">
        <v>153756</v>
      </c>
      <c r="AZ124" s="48">
        <v>149738</v>
      </c>
      <c r="BA124" s="48">
        <v>147633</v>
      </c>
      <c r="BB124" s="48">
        <v>143367</v>
      </c>
      <c r="BC124" s="48">
        <v>140598</v>
      </c>
      <c r="BD124" s="48">
        <v>136134</v>
      </c>
      <c r="BE124" s="48">
        <v>133256</v>
      </c>
      <c r="BF124" s="48">
        <v>131125</v>
      </c>
      <c r="BG124" s="48">
        <v>126711</v>
      </c>
      <c r="BH124" s="48">
        <v>125511</v>
      </c>
      <c r="BI124" s="48">
        <v>122418</v>
      </c>
      <c r="BJ124" s="48">
        <v>118079</v>
      </c>
      <c r="BK124" s="48">
        <v>118329</v>
      </c>
      <c r="BL124" s="48">
        <v>120143</v>
      </c>
      <c r="BM124" s="48">
        <v>101103</v>
      </c>
      <c r="BN124" s="48">
        <v>96490</v>
      </c>
      <c r="BO124" s="48">
        <v>91752</v>
      </c>
      <c r="BP124" s="48">
        <v>82798</v>
      </c>
      <c r="BQ124" s="48">
        <v>81126</v>
      </c>
      <c r="BR124" s="48">
        <v>75787</v>
      </c>
      <c r="BS124" s="48">
        <v>72304</v>
      </c>
      <c r="BT124" s="48">
        <v>68616</v>
      </c>
      <c r="BU124" s="48">
        <v>64775</v>
      </c>
      <c r="BV124" s="48">
        <v>61418</v>
      </c>
      <c r="BW124" s="48">
        <v>57791</v>
      </c>
      <c r="BX124" s="48">
        <v>53183</v>
      </c>
      <c r="BY124" s="48">
        <v>49715</v>
      </c>
      <c r="BZ124" s="48">
        <v>47359</v>
      </c>
      <c r="CA124" s="48">
        <v>44581</v>
      </c>
      <c r="CB124" s="48">
        <v>43559</v>
      </c>
      <c r="CC124" s="48">
        <v>40418</v>
      </c>
      <c r="CD124" s="48">
        <v>36211</v>
      </c>
      <c r="CE124" s="48">
        <v>33227</v>
      </c>
      <c r="CF124" s="48">
        <v>29574</v>
      </c>
      <c r="CG124" s="48">
        <v>26066</v>
      </c>
      <c r="CH124" s="48">
        <v>22059</v>
      </c>
      <c r="CI124" s="48">
        <v>18317</v>
      </c>
      <c r="CJ124" s="48">
        <v>14927</v>
      </c>
      <c r="CK124" s="48">
        <v>11922</v>
      </c>
      <c r="CL124" s="48">
        <v>9239</v>
      </c>
      <c r="CM124" s="48">
        <v>6300</v>
      </c>
      <c r="CN124" s="48">
        <v>3883</v>
      </c>
      <c r="CO124" s="48">
        <v>2993</v>
      </c>
      <c r="CP124" s="48">
        <v>2008</v>
      </c>
      <c r="CQ124" s="48">
        <v>2789</v>
      </c>
    </row>
    <row r="125" ht="17" customHeight="1">
      <c r="A125" s="2"/>
      <c r="B125" t="s" s="12">
        <v>76</v>
      </c>
      <c r="C125" s="30">
        <f>SUM(C123:C124)</f>
        <v>21379581</v>
      </c>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c r="BV125" s="49"/>
      <c r="BW125" s="49"/>
      <c r="BX125" s="49"/>
      <c r="BY125" s="49"/>
      <c r="BZ125" s="49"/>
      <c r="CA125" s="49"/>
      <c r="CB125" s="49"/>
      <c r="CC125" s="49"/>
      <c r="CD125" s="49"/>
      <c r="CE125" s="49"/>
      <c r="CF125" s="49"/>
      <c r="CG125" s="49"/>
      <c r="CH125" s="49"/>
      <c r="CI125" s="49"/>
      <c r="CJ125" s="49"/>
      <c r="CK125" s="49"/>
      <c r="CL125" s="49"/>
      <c r="CM125" s="49"/>
      <c r="CN125" s="49"/>
      <c r="CO125" s="49"/>
      <c r="CP125" s="49"/>
      <c r="CQ125" s="49"/>
    </row>
    <row r="126" ht="12" customHeight="1">
      <c r="A126" s="2"/>
      <c r="B126" s="2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49"/>
      <c r="BH126" s="49"/>
      <c r="BI126" s="49"/>
      <c r="BJ126" s="49"/>
      <c r="BK126" s="49"/>
      <c r="BL126" s="49"/>
      <c r="BM126" s="49"/>
      <c r="BN126" s="49"/>
      <c r="BO126" s="49"/>
      <c r="BP126" s="49"/>
      <c r="BQ126" s="49"/>
      <c r="BR126" s="49"/>
      <c r="BS126" s="49"/>
      <c r="BT126" s="49"/>
      <c r="BU126" s="49"/>
      <c r="BV126" s="49"/>
      <c r="BW126" s="49"/>
      <c r="BX126" s="49"/>
      <c r="BY126" s="49"/>
      <c r="BZ126" s="49"/>
      <c r="CA126" s="49"/>
      <c r="CB126" s="49"/>
      <c r="CC126" s="49"/>
      <c r="CD126" s="49"/>
      <c r="CE126" s="49"/>
      <c r="CF126" s="49"/>
      <c r="CG126" s="49"/>
      <c r="CH126" s="49"/>
      <c r="CI126" s="49"/>
      <c r="CJ126" s="49"/>
      <c r="CK126" s="49"/>
      <c r="CL126" s="49"/>
      <c r="CM126" s="49"/>
      <c r="CN126" s="49"/>
      <c r="CO126" s="49"/>
      <c r="CP126" s="49"/>
      <c r="CQ126" s="49"/>
    </row>
    <row r="127" ht="17" customHeight="1">
      <c r="A127" s="2"/>
      <c r="B127" s="27"/>
      <c r="C127" s="56"/>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row>
    <row r="128" ht="17" customHeight="1">
      <c r="A128" s="2"/>
      <c r="B128" t="s" s="58">
        <v>77</v>
      </c>
      <c r="C128" s="59"/>
      <c r="D128" s="59"/>
      <c r="E128" s="59"/>
      <c r="F128" s="59"/>
      <c r="G128" s="59"/>
      <c r="H128" s="59"/>
      <c r="I128" s="59"/>
      <c r="J128" s="5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c r="CE128" s="49"/>
      <c r="CF128" s="49"/>
      <c r="CG128" s="49"/>
      <c r="CH128" s="49"/>
      <c r="CI128" s="49"/>
      <c r="CJ128" s="49"/>
      <c r="CK128" s="49"/>
      <c r="CL128" s="49"/>
      <c r="CM128" s="49"/>
      <c r="CN128" s="49"/>
      <c r="CO128" s="49"/>
      <c r="CP128" s="49"/>
      <c r="CQ128" s="49"/>
    </row>
    <row r="129" ht="13.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row>
    <row r="130" ht="20.25" customHeight="1">
      <c r="A130" s="2"/>
      <c r="B130" t="s" s="60">
        <v>78</v>
      </c>
      <c r="C130" s="46"/>
      <c r="D130" s="46"/>
      <c r="E130" s="13"/>
      <c r="F130" t="s" s="9">
        <v>79</v>
      </c>
      <c r="G130" s="45"/>
      <c r="H130" s="45"/>
      <c r="I130" s="45"/>
      <c r="J130" s="45"/>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row>
    <row r="131" ht="17.25" customHeight="1">
      <c r="A131" t="s" s="61">
        <v>80</v>
      </c>
      <c r="B131" s="10"/>
      <c r="C131" t="s" s="42">
        <v>81</v>
      </c>
      <c r="D131" t="s" s="42">
        <v>82</v>
      </c>
      <c r="E131" s="2"/>
      <c r="F131" t="s" s="42">
        <v>83</v>
      </c>
      <c r="G131" s="5"/>
      <c r="H131" t="s" s="26">
        <v>84</v>
      </c>
      <c r="I131" s="5"/>
      <c r="J131" s="5"/>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row>
    <row r="132" ht="17" customHeight="1">
      <c r="A132" s="21"/>
      <c r="B132" s="62">
        <v>9</v>
      </c>
      <c r="C132" s="28">
        <v>0.407</v>
      </c>
      <c r="D132" s="30">
        <f>((C132*F132)*3.11)/7</f>
        <v>56048.657248571420</v>
      </c>
      <c r="E132" s="2"/>
      <c r="F132" s="30">
        <v>309962</v>
      </c>
      <c r="G132" s="49"/>
      <c r="H132" s="30"/>
      <c r="I132" s="30"/>
      <c r="J132" s="30"/>
      <c r="K132" s="30"/>
      <c r="L132" s="30"/>
      <c r="M132" s="30"/>
      <c r="N132" s="48"/>
      <c r="O132" s="48"/>
      <c r="P132" s="49"/>
      <c r="Q132" s="49"/>
      <c r="R132" s="49"/>
      <c r="S132" s="49"/>
      <c r="T132" s="49"/>
      <c r="U132" s="49"/>
      <c r="V132" s="49"/>
      <c r="W132" s="49"/>
      <c r="X132" s="49"/>
      <c r="Y132" s="49"/>
      <c r="Z132" s="49"/>
      <c r="AA132" s="49"/>
      <c r="AB132" s="49"/>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row>
    <row r="133" ht="17" customHeight="1">
      <c r="A133" s="5"/>
      <c r="B133" t="s" s="26">
        <v>85</v>
      </c>
      <c r="C133" s="28">
        <v>0.331</v>
      </c>
      <c r="D133" s="30">
        <f>((C133*F133)*3.11)/7</f>
        <v>338034.2734528572</v>
      </c>
      <c r="E133" s="2"/>
      <c r="F133" s="30">
        <f>SUM(H133:O133)</f>
        <v>2298637</v>
      </c>
      <c r="G133" s="49"/>
      <c r="H133" s="30">
        <f>D101+D102</f>
        <v>299125</v>
      </c>
      <c r="I133" s="30">
        <f>E101+E102</f>
        <v>287592</v>
      </c>
      <c r="J133" s="30">
        <f>F101+F102</f>
        <v>283980</v>
      </c>
      <c r="K133" s="30">
        <f>G101+G102</f>
        <v>280551</v>
      </c>
      <c r="L133" s="30">
        <f>H101+H102</f>
        <v>280477</v>
      </c>
      <c r="M133" s="30">
        <f>I101+I102</f>
        <v>286423</v>
      </c>
      <c r="N133" s="48">
        <v>289452</v>
      </c>
      <c r="O133" s="48">
        <v>291037</v>
      </c>
      <c r="P133" s="49"/>
      <c r="Q133" s="49"/>
      <c r="R133" s="49"/>
      <c r="S133" s="49"/>
      <c r="T133" s="49"/>
      <c r="U133" s="49"/>
      <c r="V133" s="49"/>
      <c r="W133" s="49"/>
      <c r="X133" s="49"/>
      <c r="Y133" s="49"/>
      <c r="Z133" s="49"/>
      <c r="AA133" s="49"/>
      <c r="AB133" s="49"/>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row>
    <row r="134" ht="17" customHeight="1">
      <c r="A134" s="2"/>
      <c r="B134" t="s" s="12">
        <v>86</v>
      </c>
      <c r="C134" s="28">
        <v>0.115</v>
      </c>
      <c r="D134" s="30">
        <f>((C134*F134)*3.11)/7</f>
        <v>210712.6141642857</v>
      </c>
      <c r="E134" s="2"/>
      <c r="F134" s="30">
        <v>4124111</v>
      </c>
      <c r="G134" s="49"/>
      <c r="H134" s="48">
        <v>298608</v>
      </c>
      <c r="I134" s="48">
        <v>310482</v>
      </c>
      <c r="J134" s="48">
        <v>322337</v>
      </c>
      <c r="K134" s="48">
        <v>334461</v>
      </c>
      <c r="L134" s="48">
        <v>338401</v>
      </c>
      <c r="M134" s="48">
        <v>347473</v>
      </c>
      <c r="N134" s="48">
        <v>353814</v>
      </c>
      <c r="O134" s="48">
        <v>362616</v>
      </c>
      <c r="P134" s="48">
        <v>368324</v>
      </c>
      <c r="Q134" s="48">
        <v>363184</v>
      </c>
      <c r="R134" s="48">
        <v>363505</v>
      </c>
      <c r="S134" s="48">
        <v>360906</v>
      </c>
      <c r="T134" s="49"/>
      <c r="U134" s="49"/>
      <c r="V134" s="49"/>
      <c r="W134" s="49"/>
      <c r="X134" s="49"/>
      <c r="Y134" s="49"/>
      <c r="Z134" s="49"/>
      <c r="AA134" s="49"/>
      <c r="AB134" s="49"/>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row>
    <row r="135" ht="17" customHeight="1">
      <c r="A135" s="2"/>
      <c r="B135" t="s" s="12">
        <v>87</v>
      </c>
      <c r="C135" s="28">
        <v>0.107</v>
      </c>
      <c r="D135" s="30">
        <f>((C135*F135)*3.11)/7</f>
        <v>315603.9169342857</v>
      </c>
      <c r="E135" s="2"/>
      <c r="F135" s="30">
        <v>6638902</v>
      </c>
      <c r="G135" s="49"/>
      <c r="H135" s="48">
        <v>366558</v>
      </c>
      <c r="I135" s="48">
        <v>362514</v>
      </c>
      <c r="J135" s="48">
        <v>360896</v>
      </c>
      <c r="K135" s="48">
        <v>358102</v>
      </c>
      <c r="L135" s="48">
        <v>348142</v>
      </c>
      <c r="M135" s="48">
        <v>340226</v>
      </c>
      <c r="N135" s="48">
        <v>326926</v>
      </c>
      <c r="O135" s="48">
        <v>317650</v>
      </c>
      <c r="P135" s="48">
        <v>312552</v>
      </c>
      <c r="Q135" s="48">
        <v>310784</v>
      </c>
      <c r="R135" s="48">
        <v>314116</v>
      </c>
      <c r="S135" s="48">
        <v>315511</v>
      </c>
      <c r="T135" s="48">
        <v>324682</v>
      </c>
      <c r="U135" s="48">
        <v>331025</v>
      </c>
      <c r="V135" s="48">
        <v>342876</v>
      </c>
      <c r="W135" s="48">
        <v>346570</v>
      </c>
      <c r="X135" s="48">
        <v>325801</v>
      </c>
      <c r="Y135" s="48">
        <v>320665</v>
      </c>
      <c r="Z135" s="48">
        <v>310722</v>
      </c>
      <c r="AA135" s="48">
        <v>302584</v>
      </c>
      <c r="AB135" s="49"/>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row>
    <row r="136" ht="17" customHeight="1">
      <c r="A136" s="2"/>
      <c r="B136" t="s" s="12">
        <v>88</v>
      </c>
      <c r="C136" s="28">
        <v>0.056</v>
      </c>
      <c r="D136" s="30">
        <f>((C136*F136)*3.11)/7</f>
        <v>199238.26872</v>
      </c>
      <c r="E136" s="2"/>
      <c r="F136" s="30">
        <v>8007969</v>
      </c>
      <c r="G136" s="49"/>
      <c r="H136" s="48">
        <v>303456</v>
      </c>
      <c r="I136" s="48">
        <v>302653</v>
      </c>
      <c r="J136" s="48">
        <v>314208</v>
      </c>
      <c r="K136" s="48">
        <v>316057</v>
      </c>
      <c r="L136" s="48">
        <v>314422</v>
      </c>
      <c r="M136" s="48">
        <v>312268</v>
      </c>
      <c r="N136" s="48">
        <v>301508</v>
      </c>
      <c r="O136" s="48">
        <v>294231</v>
      </c>
      <c r="P136" s="48">
        <v>288651</v>
      </c>
      <c r="Q136" s="48">
        <v>280905</v>
      </c>
      <c r="R136" s="48">
        <v>276105</v>
      </c>
      <c r="S136" s="48">
        <v>265670</v>
      </c>
      <c r="T136" s="48">
        <v>258976</v>
      </c>
      <c r="U136" s="48">
        <v>256253</v>
      </c>
      <c r="V136" s="48">
        <v>249095</v>
      </c>
      <c r="W136" s="48">
        <v>246819</v>
      </c>
      <c r="X136" s="48">
        <v>240810</v>
      </c>
      <c r="Y136" s="48">
        <v>233536</v>
      </c>
      <c r="Z136" s="48">
        <v>234680</v>
      </c>
      <c r="AA136" s="48">
        <v>238403</v>
      </c>
      <c r="AB136" s="48">
        <v>200668</v>
      </c>
      <c r="AC136" s="48">
        <v>189982</v>
      </c>
      <c r="AD136" s="48">
        <v>179981</v>
      </c>
      <c r="AE136" s="48">
        <v>161478</v>
      </c>
      <c r="AF136" s="48">
        <v>158112</v>
      </c>
      <c r="AG136" s="48">
        <v>146062</v>
      </c>
      <c r="AH136" s="48">
        <v>138545</v>
      </c>
      <c r="AI136" s="48">
        <v>130179</v>
      </c>
      <c r="AJ136" s="48">
        <v>121713</v>
      </c>
      <c r="AK136" s="48">
        <v>114635</v>
      </c>
      <c r="AL136" s="48">
        <v>106674</v>
      </c>
      <c r="AM136" s="48">
        <v>96664</v>
      </c>
      <c r="AN136" s="48">
        <v>89763</v>
      </c>
      <c r="AO136" s="48">
        <v>83778</v>
      </c>
      <c r="AP136" s="48">
        <v>78298</v>
      </c>
      <c r="AQ136" s="48">
        <v>74989</v>
      </c>
      <c r="AR136" s="48">
        <v>68763</v>
      </c>
      <c r="AS136" s="48">
        <v>60377</v>
      </c>
      <c r="AT136" s="48">
        <v>54321</v>
      </c>
      <c r="AU136" s="48">
        <v>46998</v>
      </c>
      <c r="AV136" s="48">
        <v>40703</v>
      </c>
      <c r="AW136" s="48">
        <v>33522</v>
      </c>
      <c r="AX136" s="48">
        <v>27277</v>
      </c>
      <c r="AY136" s="48">
        <v>21598</v>
      </c>
      <c r="AZ136" s="48">
        <v>17010</v>
      </c>
      <c r="BA136" s="48">
        <v>12853</v>
      </c>
      <c r="BB136" s="48">
        <v>8783</v>
      </c>
      <c r="BC136" s="48">
        <v>5345</v>
      </c>
      <c r="BD136" s="48">
        <v>4023</v>
      </c>
      <c r="BE136" s="48">
        <v>2643</v>
      </c>
      <c r="BF136" s="48">
        <v>3526</v>
      </c>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row>
    <row r="137" ht="12" customHeight="1">
      <c r="A137" s="2"/>
      <c r="B137" s="2"/>
      <c r="C137" s="2"/>
      <c r="D137" s="49"/>
      <c r="E137" s="2"/>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row>
    <row r="138" ht="16" customHeight="1">
      <c r="A138" s="2"/>
      <c r="B138" t="s" s="12">
        <v>89</v>
      </c>
      <c r="C138" s="2"/>
      <c r="D138" s="63">
        <f>SUM(D132:D136)</f>
        <v>1119637.73052</v>
      </c>
      <c r="E138" s="2"/>
      <c r="F138" s="30">
        <f>SUM(F133:F136)</f>
        <v>21069619</v>
      </c>
      <c r="G138" s="49"/>
      <c r="H138" s="49"/>
      <c r="I138" s="49"/>
      <c r="J138" s="49"/>
      <c r="K138" s="49"/>
      <c r="L138" s="49"/>
      <c r="M138" s="49"/>
      <c r="N138" s="49"/>
      <c r="O138" s="49"/>
      <c r="P138" s="49"/>
      <c r="Q138" s="49"/>
      <c r="R138" s="49"/>
      <c r="S138" s="49"/>
      <c r="T138" s="49"/>
      <c r="U138" s="49"/>
      <c r="V138" s="49"/>
      <c r="W138" s="49"/>
      <c r="X138" s="49"/>
      <c r="Y138" s="49"/>
      <c r="Z138" s="49"/>
      <c r="AA138" s="49"/>
      <c r="AB138" s="49"/>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row>
    <row r="139" ht="17" customHeight="1">
      <c r="A139" s="2"/>
      <c r="B139" s="28"/>
      <c r="C139" s="2"/>
      <c r="D139" s="30"/>
      <c r="E139" s="2"/>
      <c r="F139" s="30"/>
      <c r="G139" s="49"/>
      <c r="H139" s="49"/>
      <c r="I139" s="49"/>
      <c r="J139" s="49"/>
      <c r="K139" s="49"/>
      <c r="L139" s="49"/>
      <c r="M139" s="49"/>
      <c r="N139" s="49"/>
      <c r="O139" s="49"/>
      <c r="P139" s="49"/>
      <c r="Q139" s="49"/>
      <c r="R139" s="49"/>
      <c r="S139" s="49"/>
      <c r="T139" s="49"/>
      <c r="U139" s="49"/>
      <c r="V139" s="49"/>
      <c r="W139" s="49"/>
      <c r="X139" s="49"/>
      <c r="Y139" s="49"/>
      <c r="Z139" s="49"/>
      <c r="AA139" s="49"/>
      <c r="AB139" s="49"/>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row>
  </sheetData>
  <mergeCells count="49">
    <mergeCell ref="B53:L53"/>
    <mergeCell ref="C8:O8"/>
    <mergeCell ref="C7:K7"/>
    <mergeCell ref="D99:H99"/>
    <mergeCell ref="C6:K6"/>
    <mergeCell ref="C3:K3"/>
    <mergeCell ref="C2:K2"/>
    <mergeCell ref="B98:I98"/>
    <mergeCell ref="B1:K1"/>
    <mergeCell ref="A131:B131"/>
    <mergeCell ref="B30:D30"/>
    <mergeCell ref="B29:D29"/>
    <mergeCell ref="B21:D21"/>
    <mergeCell ref="B19:D19"/>
    <mergeCell ref="B18:D18"/>
    <mergeCell ref="B17:D17"/>
    <mergeCell ref="C12:I12"/>
    <mergeCell ref="B16:D16"/>
    <mergeCell ref="B25:D25"/>
    <mergeCell ref="B120:J120"/>
    <mergeCell ref="B23:D23"/>
    <mergeCell ref="B22:D22"/>
    <mergeCell ref="B32:D32"/>
    <mergeCell ref="F130:J130"/>
    <mergeCell ref="C45:D45"/>
    <mergeCell ref="B44:D44"/>
    <mergeCell ref="B39:D39"/>
    <mergeCell ref="B37:D37"/>
    <mergeCell ref="C47:D47"/>
    <mergeCell ref="B51:K51"/>
    <mergeCell ref="B38:D38"/>
    <mergeCell ref="C9:K9"/>
    <mergeCell ref="B13:K13"/>
    <mergeCell ref="B36:D36"/>
    <mergeCell ref="B33:D33"/>
    <mergeCell ref="B130:E130"/>
    <mergeCell ref="B26:D26"/>
    <mergeCell ref="B27:D27"/>
    <mergeCell ref="B74:E74"/>
    <mergeCell ref="B34:D34"/>
    <mergeCell ref="B31:D31"/>
    <mergeCell ref="B128:J128"/>
    <mergeCell ref="C121:G121"/>
    <mergeCell ref="B5:K5"/>
    <mergeCell ref="G74:I74"/>
    <mergeCell ref="B35:D35"/>
    <mergeCell ref="C46:D46"/>
    <mergeCell ref="B40:D40"/>
    <mergeCell ref="H131:J131"/>
  </mergeCells>
  <hyperlinks>
    <hyperlink ref="C7" r:id="rId1" location="" tooltip="" display=""/>
    <hyperlink ref="C8" r:id="rId2" location="" tooltip="" display=""/>
    <hyperlink ref="C9" r:id="rId3" location="" tooltip="" display=""/>
  </hyperlinks>
  <pageMargins left="0.75" right="0.75" top="1" bottom="1" header="0.5" footer="0.5"/>
  <pageSetup firstPageNumber="1" fitToHeight="1" fitToWidth="1" scale="100" useFirstPageNumber="0" orientation="portrait" pageOrder="downThenOver"/>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